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1135" windowHeight="9915"/>
  </bookViews>
  <sheets>
    <sheet name="JUNIO" sheetId="1" r:id="rId1"/>
  </sheets>
  <calcPr calcId="124519"/>
</workbook>
</file>

<file path=xl/calcChain.xml><?xml version="1.0" encoding="utf-8"?>
<calcChain xmlns="http://schemas.openxmlformats.org/spreadsheetml/2006/main">
  <c r="I157" i="1"/>
  <c r="D148"/>
  <c r="N145"/>
  <c r="S141"/>
  <c r="R141"/>
  <c r="Q141"/>
  <c r="P141"/>
  <c r="M141"/>
  <c r="L141"/>
  <c r="K141"/>
  <c r="J141"/>
  <c r="I141"/>
  <c r="H141"/>
  <c r="G141"/>
  <c r="F141"/>
  <c r="E141"/>
  <c r="D141"/>
  <c r="C141"/>
  <c r="B141"/>
  <c r="T140"/>
  <c r="N140"/>
  <c r="T139"/>
  <c r="N139"/>
  <c r="T138"/>
  <c r="N138"/>
  <c r="T137"/>
  <c r="N137"/>
  <c r="T136"/>
  <c r="N136"/>
  <c r="T135"/>
  <c r="N135"/>
  <c r="T134"/>
  <c r="N134"/>
  <c r="T133"/>
  <c r="N133"/>
  <c r="T132"/>
  <c r="N132"/>
  <c r="T131"/>
  <c r="N131"/>
  <c r="T130"/>
  <c r="N130"/>
  <c r="T129"/>
  <c r="N129"/>
  <c r="N128"/>
  <c r="T127"/>
  <c r="N127"/>
  <c r="T126"/>
  <c r="T141" s="1"/>
  <c r="N126"/>
  <c r="N141" s="1"/>
  <c r="N123"/>
  <c r="N122"/>
  <c r="N121"/>
  <c r="N120"/>
  <c r="N119"/>
  <c r="T118"/>
  <c r="N118"/>
  <c r="T117"/>
  <c r="N117"/>
  <c r="T116"/>
  <c r="N116"/>
  <c r="T115"/>
  <c r="T124" s="1"/>
  <c r="S115"/>
  <c r="S124" s="1"/>
  <c r="R115"/>
  <c r="R124" s="1"/>
  <c r="Q115"/>
  <c r="Q124" s="1"/>
  <c r="P115"/>
  <c r="P124" s="1"/>
  <c r="N115"/>
  <c r="N124" s="1"/>
  <c r="M115"/>
  <c r="M124" s="1"/>
  <c r="M125" s="1"/>
  <c r="M142" s="1"/>
  <c r="L115"/>
  <c r="L124" s="1"/>
  <c r="K115"/>
  <c r="K124" s="1"/>
  <c r="I115"/>
  <c r="I124" s="1"/>
  <c r="H115"/>
  <c r="H124" s="1"/>
  <c r="G115"/>
  <c r="G124" s="1"/>
  <c r="F115"/>
  <c r="F124" s="1"/>
  <c r="E115"/>
  <c r="E124" s="1"/>
  <c r="D115"/>
  <c r="D124" s="1"/>
  <c r="C115"/>
  <c r="C124" s="1"/>
  <c r="B115"/>
  <c r="B124" s="1"/>
  <c r="T114"/>
  <c r="N114"/>
  <c r="T113"/>
  <c r="N113"/>
  <c r="T112"/>
  <c r="N112"/>
  <c r="T111"/>
  <c r="N111"/>
  <c r="T110"/>
  <c r="N110"/>
  <c r="T109"/>
  <c r="S109"/>
  <c r="R109"/>
  <c r="Q109"/>
  <c r="P109"/>
  <c r="N109"/>
  <c r="M109"/>
  <c r="L109"/>
  <c r="K109"/>
  <c r="I109"/>
  <c r="H109"/>
  <c r="G109"/>
  <c r="F109"/>
  <c r="E109"/>
  <c r="D109"/>
  <c r="C109"/>
  <c r="B109"/>
  <c r="T108"/>
  <c r="N108"/>
  <c r="T107"/>
  <c r="N107"/>
  <c r="T106"/>
  <c r="N106"/>
  <c r="T105"/>
  <c r="N105"/>
  <c r="X104"/>
  <c r="W104"/>
  <c r="T104"/>
  <c r="N104"/>
  <c r="T103"/>
  <c r="S103"/>
  <c r="R103"/>
  <c r="Q103"/>
  <c r="P103"/>
  <c r="N103"/>
  <c r="M103"/>
  <c r="L103"/>
  <c r="K103"/>
  <c r="J103"/>
  <c r="J124" s="1"/>
  <c r="I103"/>
  <c r="H103"/>
  <c r="G103"/>
  <c r="F103"/>
  <c r="E103"/>
  <c r="D103"/>
  <c r="C103"/>
  <c r="B103"/>
  <c r="T102"/>
  <c r="N102"/>
  <c r="T101"/>
  <c r="N101"/>
  <c r="T100"/>
  <c r="N100"/>
  <c r="T99"/>
  <c r="N99"/>
  <c r="T98"/>
  <c r="N98"/>
  <c r="X97"/>
  <c r="W97"/>
  <c r="T97"/>
  <c r="S97"/>
  <c r="R97"/>
  <c r="Q97"/>
  <c r="P97"/>
  <c r="N97"/>
  <c r="M97"/>
  <c r="L97"/>
  <c r="K97"/>
  <c r="I97"/>
  <c r="H97"/>
  <c r="G97"/>
  <c r="F97"/>
  <c r="E97"/>
  <c r="D97"/>
  <c r="C97"/>
  <c r="B97"/>
  <c r="T96"/>
  <c r="N96"/>
  <c r="T95"/>
  <c r="N95"/>
  <c r="T94"/>
  <c r="N94"/>
  <c r="T93"/>
  <c r="N93"/>
  <c r="T92"/>
  <c r="N92"/>
  <c r="X91"/>
  <c r="W91"/>
  <c r="T91"/>
  <c r="S91"/>
  <c r="R91"/>
  <c r="Q91"/>
  <c r="P91"/>
  <c r="N91"/>
  <c r="M91"/>
  <c r="L91"/>
  <c r="K91"/>
  <c r="I91"/>
  <c r="H91"/>
  <c r="G91"/>
  <c r="F91"/>
  <c r="E91"/>
  <c r="D91"/>
  <c r="C91"/>
  <c r="B91"/>
  <c r="T90"/>
  <c r="N90"/>
  <c r="T89"/>
  <c r="N89"/>
  <c r="T88"/>
  <c r="N88"/>
  <c r="T87"/>
  <c r="N87"/>
  <c r="T86"/>
  <c r="N86"/>
  <c r="X85"/>
  <c r="W85"/>
  <c r="T85"/>
  <c r="S85"/>
  <c r="R85"/>
  <c r="Q85"/>
  <c r="P85"/>
  <c r="N85"/>
  <c r="M85"/>
  <c r="L85"/>
  <c r="K85"/>
  <c r="I85"/>
  <c r="H85"/>
  <c r="G85"/>
  <c r="F85"/>
  <c r="E85"/>
  <c r="D85"/>
  <c r="C85"/>
  <c r="B85"/>
  <c r="T84"/>
  <c r="N84"/>
  <c r="T83"/>
  <c r="N83"/>
  <c r="T82"/>
  <c r="N82"/>
  <c r="T81"/>
  <c r="N81"/>
  <c r="T80"/>
  <c r="N80"/>
  <c r="X79"/>
  <c r="W79"/>
  <c r="T79"/>
  <c r="N79"/>
  <c r="T78"/>
  <c r="S78"/>
  <c r="R78"/>
  <c r="Q78"/>
  <c r="P78"/>
  <c r="N78"/>
  <c r="M78"/>
  <c r="L78"/>
  <c r="K78"/>
  <c r="I78"/>
  <c r="H78"/>
  <c r="G78"/>
  <c r="F78"/>
  <c r="E78"/>
  <c r="D78"/>
  <c r="C78"/>
  <c r="B78"/>
  <c r="T77"/>
  <c r="N77"/>
  <c r="T76"/>
  <c r="N76"/>
  <c r="T75"/>
  <c r="N75"/>
  <c r="T74"/>
  <c r="N74"/>
  <c r="X73"/>
  <c r="W73"/>
  <c r="T73"/>
  <c r="N73"/>
  <c r="T72"/>
  <c r="S72"/>
  <c r="R72"/>
  <c r="Q72"/>
  <c r="P72"/>
  <c r="C72"/>
  <c r="T71"/>
  <c r="N71"/>
  <c r="T70"/>
  <c r="N70"/>
  <c r="T69"/>
  <c r="N69"/>
  <c r="T68"/>
  <c r="N68"/>
  <c r="X67"/>
  <c r="W67"/>
  <c r="T67"/>
  <c r="N67"/>
  <c r="T66"/>
  <c r="S66"/>
  <c r="R66"/>
  <c r="Q66"/>
  <c r="P66"/>
  <c r="N66"/>
  <c r="M66"/>
  <c r="L66"/>
  <c r="K66"/>
  <c r="I66"/>
  <c r="H66"/>
  <c r="G66"/>
  <c r="F66"/>
  <c r="E66"/>
  <c r="D66"/>
  <c r="C66"/>
  <c r="B66"/>
  <c r="T65"/>
  <c r="N65"/>
  <c r="T64"/>
  <c r="N64"/>
  <c r="T63"/>
  <c r="N63"/>
  <c r="T62"/>
  <c r="N62"/>
  <c r="T61"/>
  <c r="N61"/>
  <c r="T60"/>
  <c r="N60"/>
  <c r="X59"/>
  <c r="W59"/>
  <c r="T59"/>
  <c r="S59"/>
  <c r="R59"/>
  <c r="Q59"/>
  <c r="P59"/>
  <c r="N59"/>
  <c r="M59"/>
  <c r="L59"/>
  <c r="K59"/>
  <c r="J59"/>
  <c r="I59"/>
  <c r="H59"/>
  <c r="G59"/>
  <c r="F59"/>
  <c r="E59"/>
  <c r="D59"/>
  <c r="C59"/>
  <c r="B59"/>
  <c r="T58"/>
  <c r="N58"/>
  <c r="T57"/>
  <c r="N57"/>
  <c r="T56"/>
  <c r="N56"/>
  <c r="T55"/>
  <c r="N55"/>
  <c r="T54"/>
  <c r="N54"/>
  <c r="T53"/>
  <c r="N53"/>
  <c r="X52"/>
  <c r="X113" s="1"/>
  <c r="W52"/>
  <c r="W113" s="1"/>
  <c r="T52"/>
  <c r="S52"/>
  <c r="R52"/>
  <c r="Q52"/>
  <c r="P52"/>
  <c r="N52"/>
  <c r="M52"/>
  <c r="L52"/>
  <c r="K52"/>
  <c r="I52"/>
  <c r="H52"/>
  <c r="G52"/>
  <c r="F52"/>
  <c r="E52"/>
  <c r="D52"/>
  <c r="C52"/>
  <c r="B52"/>
  <c r="T49"/>
  <c r="N49"/>
  <c r="T48"/>
  <c r="N48"/>
  <c r="T47"/>
  <c r="N47"/>
  <c r="T46"/>
  <c r="N46"/>
  <c r="T45"/>
  <c r="N45"/>
  <c r="X44"/>
  <c r="W44"/>
  <c r="T44"/>
  <c r="T50" s="1"/>
  <c r="T125" s="1"/>
  <c r="T142" s="1"/>
  <c r="S44"/>
  <c r="S50" s="1"/>
  <c r="S125" s="1"/>
  <c r="S142" s="1"/>
  <c r="R44"/>
  <c r="R50" s="1"/>
  <c r="R125" s="1"/>
  <c r="R142" s="1"/>
  <c r="Q44"/>
  <c r="Q50" s="1"/>
  <c r="Q125" s="1"/>
  <c r="Q142" s="1"/>
  <c r="P44"/>
  <c r="P50" s="1"/>
  <c r="P125" s="1"/>
  <c r="P142" s="1"/>
  <c r="N44"/>
  <c r="N50" s="1"/>
  <c r="N125" s="1"/>
  <c r="N142" s="1"/>
  <c r="L44"/>
  <c r="L50" s="1"/>
  <c r="L125" s="1"/>
  <c r="L142" s="1"/>
  <c r="K44"/>
  <c r="K50" s="1"/>
  <c r="K125" s="1"/>
  <c r="K142" s="1"/>
  <c r="I44"/>
  <c r="I50" s="1"/>
  <c r="I125" s="1"/>
  <c r="I142" s="1"/>
  <c r="H44"/>
  <c r="H50" s="1"/>
  <c r="H125" s="1"/>
  <c r="H142" s="1"/>
  <c r="G44"/>
  <c r="G50" s="1"/>
  <c r="G125" s="1"/>
  <c r="G142" s="1"/>
  <c r="F44"/>
  <c r="F50" s="1"/>
  <c r="F125" s="1"/>
  <c r="F142" s="1"/>
  <c r="E44"/>
  <c r="E50" s="1"/>
  <c r="E125" s="1"/>
  <c r="E142" s="1"/>
  <c r="D44"/>
  <c r="D50" s="1"/>
  <c r="D125" s="1"/>
  <c r="C44"/>
  <c r="B44"/>
  <c r="B50" s="1"/>
  <c r="T43"/>
  <c r="N43"/>
  <c r="T42"/>
  <c r="N42"/>
  <c r="T41"/>
  <c r="N41"/>
  <c r="T40"/>
  <c r="N40"/>
  <c r="T39"/>
  <c r="N39"/>
  <c r="X38"/>
  <c r="W38"/>
  <c r="T38"/>
  <c r="S38"/>
  <c r="R38"/>
  <c r="Q38"/>
  <c r="P38"/>
  <c r="N38"/>
  <c r="L38"/>
  <c r="K38"/>
  <c r="J38"/>
  <c r="J50" s="1"/>
  <c r="J125" s="1"/>
  <c r="J142" s="1"/>
  <c r="I38"/>
  <c r="H38"/>
  <c r="G38"/>
  <c r="F38"/>
  <c r="E38"/>
  <c r="D38"/>
  <c r="C38"/>
  <c r="C50" s="1"/>
  <c r="B38"/>
  <c r="T37"/>
  <c r="N37"/>
  <c r="T36"/>
  <c r="N36"/>
  <c r="T35"/>
  <c r="N35"/>
  <c r="T34"/>
  <c r="N34"/>
  <c r="T33"/>
  <c r="N33"/>
  <c r="T32"/>
  <c r="N32"/>
  <c r="X31"/>
  <c r="W31"/>
  <c r="T31"/>
  <c r="S31"/>
  <c r="R31"/>
  <c r="Q31"/>
  <c r="P31"/>
  <c r="N31"/>
  <c r="L31"/>
  <c r="K31"/>
  <c r="J31"/>
  <c r="I31"/>
  <c r="H31"/>
  <c r="G31"/>
  <c r="F31"/>
  <c r="E31"/>
  <c r="D31"/>
  <c r="C31"/>
  <c r="B31"/>
  <c r="T30"/>
  <c r="N30"/>
  <c r="T29"/>
  <c r="N29"/>
  <c r="T28"/>
  <c r="N28"/>
  <c r="T27"/>
  <c r="N27"/>
  <c r="T26"/>
  <c r="N26"/>
  <c r="T25"/>
  <c r="N25"/>
  <c r="X24"/>
  <c r="W24"/>
  <c r="T24"/>
  <c r="S24"/>
  <c r="R24"/>
  <c r="Q24"/>
  <c r="P24"/>
  <c r="N24"/>
  <c r="L24"/>
  <c r="K24"/>
  <c r="J24"/>
  <c r="I24"/>
  <c r="H24"/>
  <c r="G24"/>
  <c r="F24"/>
  <c r="E24"/>
  <c r="D24"/>
  <c r="C24"/>
  <c r="B24"/>
  <c r="T23"/>
  <c r="N23"/>
  <c r="T22"/>
  <c r="N22"/>
  <c r="T21"/>
  <c r="N21"/>
  <c r="T20"/>
  <c r="N20"/>
  <c r="T19"/>
  <c r="N19"/>
  <c r="T18"/>
  <c r="N18"/>
  <c r="T17"/>
  <c r="N17"/>
  <c r="T16"/>
  <c r="N16"/>
  <c r="T15"/>
  <c r="N15"/>
  <c r="X14"/>
  <c r="X50" s="1"/>
  <c r="X114" s="1"/>
  <c r="X121" s="1"/>
  <c r="W14"/>
  <c r="W50" s="1"/>
  <c r="W114" s="1"/>
  <c r="W121" s="1"/>
  <c r="T14"/>
  <c r="S14"/>
  <c r="R14"/>
  <c r="Q14"/>
  <c r="P14"/>
  <c r="N14"/>
  <c r="M14"/>
  <c r="L14"/>
  <c r="K14"/>
  <c r="J14"/>
  <c r="I14"/>
  <c r="H14"/>
  <c r="G14"/>
  <c r="F14"/>
  <c r="E14"/>
  <c r="D14"/>
  <c r="C14"/>
  <c r="B14"/>
  <c r="C125" l="1"/>
  <c r="C142" s="1"/>
  <c r="B125"/>
  <c r="B142" s="1"/>
</calcChain>
</file>

<file path=xl/sharedStrings.xml><?xml version="1.0" encoding="utf-8"?>
<sst xmlns="http://schemas.openxmlformats.org/spreadsheetml/2006/main" count="256" uniqueCount="148">
  <si>
    <t>MINISTERIO DE SALUD</t>
  </si>
  <si>
    <t>ANEXO  B</t>
  </si>
  <si>
    <t>DECLARACION JURADA SUSTENTO DEL COSTO DE  EJECUCION DE GASTO DEL MES DE JUNIO 2014</t>
  </si>
  <si>
    <t>SECTOR : 11 - SALUD</t>
  </si>
  <si>
    <t>PLIEGO  : 11 - MINISTERIO DE SALUD</t>
  </si>
  <si>
    <t>UND. EJEC.  :   016 HOSPITAL NACIONAL HIPOLITO UANUE</t>
  </si>
  <si>
    <t>CATEGORIA Y NIVEL</t>
  </si>
  <si>
    <t>RECURSOS ORDINARIOS</t>
  </si>
  <si>
    <t>RECURSOS DIRECTAMENTE RECAUDADOS</t>
  </si>
  <si>
    <t>EJECUCION   ANUAL</t>
  </si>
  <si>
    <t>G.G.G. 2</t>
  </si>
  <si>
    <t xml:space="preserve">PEA                                          </t>
  </si>
  <si>
    <t>REMUNERACION NOMBRADO                        (1)</t>
  </si>
  <si>
    <t>REMUNERACION CONTRATADO}                        (2)</t>
  </si>
  <si>
    <t>PEA</t>
  </si>
  <si>
    <t>GUARDIA HOSPITALARIA                        (3)</t>
  </si>
  <si>
    <t>CAFAE                     (4)</t>
  </si>
  <si>
    <t>INCENTIVO LABORAL OCASIONA CAFAE       (5)</t>
  </si>
  <si>
    <t>AETA                 (6)</t>
  </si>
  <si>
    <t>INCENTIVO LABORAL OCASIONA  AETA      (7)</t>
  </si>
  <si>
    <t>TOTAL  GENERAL</t>
  </si>
  <si>
    <t xml:space="preserve">CAFAE   (1)                  </t>
  </si>
  <si>
    <t xml:space="preserve">AETA  (3)               </t>
  </si>
  <si>
    <t xml:space="preserve">TOTAL MENSUAL  (1 AL 4) </t>
  </si>
  <si>
    <t>PENSION                       (1)</t>
  </si>
  <si>
    <t>CAFAE</t>
  </si>
  <si>
    <t>AETA</t>
  </si>
  <si>
    <t>OCASIONAL (2)</t>
  </si>
  <si>
    <t>OCASIONAL (4)</t>
  </si>
  <si>
    <t>01, CARRERA  ADMINISTRATIVA</t>
  </si>
  <si>
    <t>01. CARRERA  ADMINISTRATIVA</t>
  </si>
  <si>
    <t xml:space="preserve">  FUNC.Y DIRECTIVOS</t>
  </si>
  <si>
    <t>VS</t>
  </si>
  <si>
    <t xml:space="preserve">F-8 </t>
  </si>
  <si>
    <t>F-7</t>
  </si>
  <si>
    <t>F-6</t>
  </si>
  <si>
    <t>F-5</t>
  </si>
  <si>
    <t>F-4</t>
  </si>
  <si>
    <t>F-3</t>
  </si>
  <si>
    <t>F-2</t>
  </si>
  <si>
    <t>F-1</t>
  </si>
  <si>
    <t>PROFESIONALES</t>
  </si>
  <si>
    <t xml:space="preserve">   PROFESIONALES  ADMINISTRATIVOS</t>
  </si>
  <si>
    <t xml:space="preserve"> SPA</t>
  </si>
  <si>
    <t>PROFESIONAL SPA</t>
  </si>
  <si>
    <t>SPB</t>
  </si>
  <si>
    <t>PROFESIONAL SPB</t>
  </si>
  <si>
    <t xml:space="preserve"> SPC</t>
  </si>
  <si>
    <t>PROFESIONAL SPC</t>
  </si>
  <si>
    <t xml:space="preserve"> SPD</t>
  </si>
  <si>
    <t>PROFESIONAL SPD</t>
  </si>
  <si>
    <t xml:space="preserve"> SPE</t>
  </si>
  <si>
    <t>PROFESIONAL SPE</t>
  </si>
  <si>
    <t xml:space="preserve"> SPF</t>
  </si>
  <si>
    <t>PROFESIONAL SPF</t>
  </si>
  <si>
    <t xml:space="preserve">   TECNICOS  </t>
  </si>
  <si>
    <t xml:space="preserve">   TECNICOS  ADMINISTRATIVOS</t>
  </si>
  <si>
    <t xml:space="preserve"> STA</t>
  </si>
  <si>
    <t>TECNICO STA</t>
  </si>
  <si>
    <t xml:space="preserve"> STB</t>
  </si>
  <si>
    <t>TECNICO STB</t>
  </si>
  <si>
    <t xml:space="preserve"> STC</t>
  </si>
  <si>
    <t>TECNICO STC</t>
  </si>
  <si>
    <t>STD</t>
  </si>
  <si>
    <t>TECNICO STD</t>
  </si>
  <si>
    <t xml:space="preserve"> STE</t>
  </si>
  <si>
    <t>TECNICO STE</t>
  </si>
  <si>
    <t xml:space="preserve"> STF</t>
  </si>
  <si>
    <t>TECNICO STF</t>
  </si>
  <si>
    <t xml:space="preserve">   AUXILIARES </t>
  </si>
  <si>
    <t xml:space="preserve">   AUXILIARES  ADMINISTRATIVOS</t>
  </si>
  <si>
    <t xml:space="preserve"> SAA</t>
  </si>
  <si>
    <t>AUXILIAR SAA</t>
  </si>
  <si>
    <t xml:space="preserve"> SAB</t>
  </si>
  <si>
    <t>AUXILIAR SAB.</t>
  </si>
  <si>
    <t xml:space="preserve"> SAC</t>
  </si>
  <si>
    <t>AUXILIAR SAC</t>
  </si>
  <si>
    <t xml:space="preserve"> SAD</t>
  </si>
  <si>
    <t>AUXILIAR SAD</t>
  </si>
  <si>
    <t>SAE</t>
  </si>
  <si>
    <t>AUXILIAR SAE</t>
  </si>
  <si>
    <t xml:space="preserve">     ESCALAFONADOS ADM.</t>
  </si>
  <si>
    <t>SUB -TOTAL ADM (01)</t>
  </si>
  <si>
    <t xml:space="preserve">   PERSONAL  CON LABORES ASISTENCIALES</t>
  </si>
  <si>
    <t>PERSONAL CON LABOR ASISTENCIAL</t>
  </si>
  <si>
    <t>CARRERA ASISTENCIAL</t>
  </si>
  <si>
    <t xml:space="preserve"> SPB</t>
  </si>
  <si>
    <t xml:space="preserve">   TECNICOS  ASISTENCIALES</t>
  </si>
  <si>
    <t xml:space="preserve">   AUXILIAR  </t>
  </si>
  <si>
    <t>PROFESIONALES DE LA  SALUD</t>
  </si>
  <si>
    <t>MEDICOS</t>
  </si>
  <si>
    <t xml:space="preserve"> SAB.</t>
  </si>
  <si>
    <t>N-5</t>
  </si>
  <si>
    <t>N-4</t>
  </si>
  <si>
    <t>N-3</t>
  </si>
  <si>
    <t xml:space="preserve"> SAE</t>
  </si>
  <si>
    <t>N-2</t>
  </si>
  <si>
    <t xml:space="preserve">     ESCALAFONADOS</t>
  </si>
  <si>
    <t>N-1</t>
  </si>
  <si>
    <t>ENFERMERAS</t>
  </si>
  <si>
    <t>OBSTETRICES</t>
  </si>
  <si>
    <t>V</t>
  </si>
  <si>
    <t>IV</t>
  </si>
  <si>
    <t>III</t>
  </si>
  <si>
    <t>II</t>
  </si>
  <si>
    <t>N-1 RESIDENTES</t>
  </si>
  <si>
    <t>I</t>
  </si>
  <si>
    <t>CIRUJANO DENTISTA</t>
  </si>
  <si>
    <t>TECNOLOGOS  MEDICOS</t>
  </si>
  <si>
    <t>VIII</t>
  </si>
  <si>
    <t>VII</t>
  </si>
  <si>
    <t>VI</t>
  </si>
  <si>
    <t>PSICOLOGOS</t>
  </si>
  <si>
    <t>OTROS  PROF. DE LA SALUD( NIVELES PUP 28,37,46,55)</t>
  </si>
  <si>
    <t>SUB   TOTAL ASISTENCIAL    (2)</t>
  </si>
  <si>
    <t>SUB TOTAL  PUP NORMAL (1+2)</t>
  </si>
  <si>
    <t>OTROS  PROF. DE LA SALUD( NIVELES PUP 26,53,42,)</t>
  </si>
  <si>
    <t>NO RENOVABLES</t>
  </si>
  <si>
    <t>2.2.11.21</t>
  </si>
  <si>
    <t>2.2.22.13</t>
  </si>
  <si>
    <t>2.2.23.42</t>
  </si>
  <si>
    <t>2.2.23.43</t>
  </si>
  <si>
    <t>MUNICIPALIDAD</t>
  </si>
  <si>
    <t>TOTAL GENERAL</t>
  </si>
  <si>
    <t>G.G.G. 5</t>
  </si>
  <si>
    <t>2.5.51.21 (5.2.11.70)</t>
  </si>
  <si>
    <t>CUOTA PATRONAL 9% (PUP)
21.31.15</t>
  </si>
  <si>
    <t>CUOTA PATRONAL 9% (CAS)
21.31.15</t>
  </si>
  <si>
    <t>DESTACADOS (RESIDENTES)</t>
  </si>
  <si>
    <t xml:space="preserve">DESTACADOS    </t>
  </si>
  <si>
    <t>AGUINALDO FIESTA PATRIAS Y NAVIDAD 21.19.12</t>
  </si>
  <si>
    <t>BONIFICACION POR ESCOLARIDAD
21.19.13</t>
  </si>
  <si>
    <t>COMPENSACION POR TIEMPO DE SERVICIOS 21.19.21</t>
  </si>
  <si>
    <t>ASIGNACION POR CUMPLIR 25 ó 30 años
21.19.31</t>
  </si>
  <si>
    <t>BONIFICACION ADICIONAL POR VACACIONES
21.19.32</t>
  </si>
  <si>
    <t>COMPENSACION VACACIONAL
(VACACIONES TRUNCAS) 21.19.33</t>
  </si>
  <si>
    <t>ASIGNACION POR ENSEÑANZA
21.19.34</t>
  </si>
  <si>
    <t>GASTOS POR OTRAS RETRIBUCIONES Y COMPLEMENTOS REINTEGROS
21.19.399</t>
  </si>
  <si>
    <t>INTERNOS DE MEDICINA Y ODONTOLOGIA
21.13.14</t>
  </si>
  <si>
    <t>BONO DE PRODUCTIVIDAD CONVENIOS DE ADM. POR RESULTADOS
21.19.35</t>
  </si>
  <si>
    <t>BONO POR CRECIMIENTO ECONOMICO
21.19.36</t>
  </si>
  <si>
    <t xml:space="preserve">SUB  TOTAL(3)      </t>
  </si>
  <si>
    <t xml:space="preserve">TOTAL GENERAL    </t>
  </si>
  <si>
    <t>OK</t>
  </si>
  <si>
    <t>SEGURO COMPLEMENTARIA DE TRABAJO DE RIESGO
23.26.31</t>
  </si>
  <si>
    <t>ESSALUD</t>
  </si>
  <si>
    <t>ONP</t>
  </si>
  <si>
    <t>TOTAL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</si>
</sst>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mmmm\,\ yyyy"/>
    <numFmt numFmtId="165" formatCode="0#"/>
    <numFmt numFmtId="166" formatCode="_ * #,##0.00_ ;_ * \-#,##0.00_ ;_ * &quot;-&quot;??_ ;_ @_ "/>
    <numFmt numFmtId="167" formatCode="_-* #,##0.00\ _€_-;\-* #,##0.00\ _€_-;_-* \-??\ _€_-;_-@_-"/>
  </numFmts>
  <fonts count="2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10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b/>
      <sz val="6"/>
      <color indexed="10"/>
      <name val="Arial"/>
      <family val="2"/>
    </font>
    <font>
      <b/>
      <sz val="6"/>
      <color indexed="8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8"/>
      <name val="Arial"/>
    </font>
    <font>
      <b/>
      <sz val="11"/>
      <color indexed="8"/>
      <name val="Arial"/>
      <family val="2"/>
    </font>
    <font>
      <sz val="9"/>
      <name val="Arial"/>
      <family val="2"/>
    </font>
    <font>
      <sz val="10"/>
      <name val="Mangal"/>
      <family val="2"/>
    </font>
    <font>
      <sz val="11"/>
      <color indexed="8"/>
      <name val="Calibri"/>
      <family val="2"/>
    </font>
    <font>
      <sz val="8"/>
      <color indexed="62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Fill="0" applyBorder="0" applyAlignment="0" applyProtection="0"/>
  </cellStyleXfs>
  <cellXfs count="422">
    <xf numFmtId="0" fontId="0" fillId="0" borderId="0" xfId="0"/>
    <xf numFmtId="0" fontId="2" fillId="0" borderId="0" xfId="1" applyFont="1" applyAlignment="1">
      <alignment horizontal="center"/>
    </xf>
    <xf numFmtId="0" fontId="2" fillId="0" borderId="0" xfId="1" applyFont="1" applyAlignment="1"/>
    <xf numFmtId="0" fontId="3" fillId="0" borderId="0" xfId="1" applyFont="1" applyAlignment="1"/>
    <xf numFmtId="0" fontId="1" fillId="0" borderId="0" xfId="1"/>
    <xf numFmtId="0" fontId="3" fillId="0" borderId="0" xfId="1" applyFont="1" applyAlignment="1">
      <alignment horizontal="right"/>
    </xf>
    <xf numFmtId="0" fontId="4" fillId="0" borderId="0" xfId="1" applyFont="1" applyFill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0" fontId="4" fillId="0" borderId="0" xfId="1" applyFont="1" applyFill="1" applyAlignment="1">
      <alignment horizontal="right" vertical="center"/>
    </xf>
    <xf numFmtId="0" fontId="4" fillId="0" borderId="0" xfId="1" applyFont="1" applyFill="1" applyAlignment="1">
      <alignment horizontal="left" vertical="center"/>
    </xf>
    <xf numFmtId="0" fontId="5" fillId="0" borderId="0" xfId="1" applyFont="1" applyFill="1"/>
    <xf numFmtId="0" fontId="6" fillId="0" borderId="0" xfId="1" applyFont="1" applyFill="1"/>
    <xf numFmtId="0" fontId="5" fillId="0" borderId="0" xfId="1" applyFont="1" applyFill="1" applyAlignment="1">
      <alignment horizontal="center" vertical="center"/>
    </xf>
    <xf numFmtId="0" fontId="1" fillId="0" borderId="0" xfId="1" applyAlignment="1">
      <alignment horizontal="right"/>
    </xf>
    <xf numFmtId="49" fontId="4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vertical="center"/>
    </xf>
    <xf numFmtId="0" fontId="7" fillId="0" borderId="0" xfId="1" applyFont="1" applyFill="1" applyAlignment="1">
      <alignment horizontal="left"/>
    </xf>
    <xf numFmtId="0" fontId="8" fillId="2" borderId="2" xfId="2" applyFont="1" applyFill="1" applyBorder="1" applyAlignment="1">
      <alignment horizontal="center" vertical="center" wrapText="1"/>
    </xf>
    <xf numFmtId="0" fontId="2" fillId="0" borderId="3" xfId="2" applyFont="1" applyBorder="1" applyAlignment="1">
      <alignment horizontal="centerContinuous"/>
    </xf>
    <xf numFmtId="0" fontId="1" fillId="0" borderId="4" xfId="2" applyBorder="1" applyAlignment="1">
      <alignment horizontal="centerContinuous"/>
    </xf>
    <xf numFmtId="0" fontId="6" fillId="0" borderId="4" xfId="2" applyFont="1" applyBorder="1" applyAlignment="1">
      <alignment horizontal="centerContinuous"/>
    </xf>
    <xf numFmtId="0" fontId="1" fillId="0" borderId="5" xfId="2" applyBorder="1" applyAlignment="1">
      <alignment horizontal="center"/>
    </xf>
    <xf numFmtId="49" fontId="4" fillId="0" borderId="0" xfId="1" applyNumberFormat="1" applyFont="1" applyFill="1" applyBorder="1" applyAlignment="1">
      <alignment horizontal="left" vertical="center"/>
    </xf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Continuous"/>
    </xf>
    <xf numFmtId="0" fontId="8" fillId="2" borderId="8" xfId="2" applyFont="1" applyFill="1" applyBorder="1" applyAlignment="1">
      <alignment horizontal="centerContinuous"/>
    </xf>
    <xf numFmtId="0" fontId="9" fillId="2" borderId="8" xfId="2" applyFont="1" applyFill="1" applyBorder="1" applyAlignment="1">
      <alignment horizontal="centerContinuous"/>
    </xf>
    <xf numFmtId="0" fontId="8" fillId="2" borderId="9" xfId="2" applyFont="1" applyFill="1" applyBorder="1" applyAlignment="1">
      <alignment horizontal="centerContinuous"/>
    </xf>
    <xf numFmtId="0" fontId="8" fillId="3" borderId="0" xfId="1" applyFont="1" applyFill="1" applyBorder="1" applyAlignment="1">
      <alignment horizontal="center"/>
    </xf>
    <xf numFmtId="0" fontId="8" fillId="4" borderId="3" xfId="1" applyFont="1" applyFill="1" applyBorder="1" applyAlignment="1">
      <alignment horizontal="center"/>
    </xf>
    <xf numFmtId="0" fontId="8" fillId="4" borderId="4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164" fontId="8" fillId="2" borderId="10" xfId="2" applyNumberFormat="1" applyFont="1" applyFill="1" applyBorder="1" applyAlignment="1">
      <alignment horizontal="center" vertical="center" wrapText="1"/>
    </xf>
    <xf numFmtId="164" fontId="10" fillId="2" borderId="11" xfId="2" applyNumberFormat="1" applyFont="1" applyFill="1" applyBorder="1" applyAlignment="1">
      <alignment horizontal="center" vertical="center" wrapText="1"/>
    </xf>
    <xf numFmtId="0" fontId="11" fillId="2" borderId="11" xfId="2" applyFont="1" applyFill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horizontal="center" vertical="center" wrapText="1"/>
    </xf>
    <xf numFmtId="164" fontId="8" fillId="2" borderId="11" xfId="2" applyNumberFormat="1" applyFont="1" applyFill="1" applyBorder="1" applyAlignment="1">
      <alignment horizontal="center" vertical="center" wrapText="1"/>
    </xf>
    <xf numFmtId="164" fontId="12" fillId="2" borderId="11" xfId="2" applyNumberFormat="1" applyFont="1" applyFill="1" applyBorder="1" applyAlignment="1">
      <alignment horizontal="center" vertical="center" wrapText="1"/>
    </xf>
    <xf numFmtId="164" fontId="13" fillId="2" borderId="11" xfId="2" applyNumberFormat="1" applyFont="1" applyFill="1" applyBorder="1" applyAlignment="1">
      <alignment horizontal="center" vertical="center" wrapText="1"/>
    </xf>
    <xf numFmtId="164" fontId="8" fillId="2" borderId="12" xfId="2" applyNumberFormat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center" vertical="center" wrapText="1"/>
    </xf>
    <xf numFmtId="164" fontId="8" fillId="4" borderId="13" xfId="1" applyNumberFormat="1" applyFont="1" applyFill="1" applyBorder="1" applyAlignment="1">
      <alignment horizontal="center" vertical="center" wrapText="1"/>
    </xf>
    <xf numFmtId="164" fontId="8" fillId="4" borderId="14" xfId="1" applyNumberFormat="1" applyFont="1" applyFill="1" applyBorder="1" applyAlignment="1">
      <alignment horizontal="center" vertical="center" wrapText="1"/>
    </xf>
    <xf numFmtId="164" fontId="8" fillId="4" borderId="14" xfId="1" applyNumberFormat="1" applyFont="1" applyFill="1" applyBorder="1" applyAlignment="1">
      <alignment horizontal="center" vertical="center" wrapText="1"/>
    </xf>
    <xf numFmtId="164" fontId="8" fillId="4" borderId="15" xfId="1" applyNumberFormat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 wrapText="1"/>
    </xf>
    <xf numFmtId="164" fontId="8" fillId="2" borderId="15" xfId="1" applyNumberFormat="1" applyFont="1" applyFill="1" applyBorder="1" applyAlignment="1">
      <alignment horizontal="center" vertical="center" wrapText="1"/>
    </xf>
    <xf numFmtId="164" fontId="8" fillId="2" borderId="16" xfId="2" applyNumberFormat="1" applyFont="1" applyFill="1" applyBorder="1" applyAlignment="1">
      <alignment horizontal="center" vertical="center" wrapText="1"/>
    </xf>
    <xf numFmtId="164" fontId="10" fillId="2" borderId="17" xfId="2" applyNumberFormat="1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0" fontId="11" fillId="2" borderId="17" xfId="2" applyFont="1" applyFill="1" applyBorder="1" applyAlignment="1">
      <alignment horizontal="center" vertical="center" wrapText="1"/>
    </xf>
    <xf numFmtId="164" fontId="8" fillId="2" borderId="17" xfId="2" applyNumberFormat="1" applyFont="1" applyFill="1" applyBorder="1" applyAlignment="1">
      <alignment horizontal="center" vertical="center" wrapText="1"/>
    </xf>
    <xf numFmtId="164" fontId="12" fillId="2" borderId="17" xfId="2" applyNumberFormat="1" applyFont="1" applyFill="1" applyBorder="1" applyAlignment="1">
      <alignment horizontal="center" vertical="center" wrapText="1"/>
    </xf>
    <xf numFmtId="164" fontId="13" fillId="2" borderId="17" xfId="2" applyNumberFormat="1" applyFont="1" applyFill="1" applyBorder="1" applyAlignment="1">
      <alignment horizontal="center" vertical="center" wrapText="1"/>
    </xf>
    <xf numFmtId="164" fontId="8" fillId="2" borderId="18" xfId="2" applyNumberFormat="1" applyFont="1" applyFill="1" applyBorder="1" applyAlignment="1">
      <alignment horizontal="center" vertical="center" wrapText="1"/>
    </xf>
    <xf numFmtId="0" fontId="11" fillId="3" borderId="0" xfId="1" applyFont="1" applyFill="1" applyBorder="1" applyAlignment="1">
      <alignment horizontal="center" vertical="center" wrapText="1"/>
    </xf>
    <xf numFmtId="164" fontId="8" fillId="4" borderId="16" xfId="1" applyNumberFormat="1" applyFont="1" applyFill="1" applyBorder="1" applyAlignment="1">
      <alignment horizontal="center" vertical="center" wrapText="1"/>
    </xf>
    <xf numFmtId="164" fontId="8" fillId="4" borderId="17" xfId="1" applyNumberFormat="1" applyFont="1" applyFill="1" applyBorder="1" applyAlignment="1">
      <alignment horizontal="center" vertical="center" wrapText="1"/>
    </xf>
    <xf numFmtId="164" fontId="8" fillId="4" borderId="17" xfId="1" applyNumberFormat="1" applyFont="1" applyFill="1" applyBorder="1" applyAlignment="1">
      <alignment horizontal="center" vertical="center" wrapText="1"/>
    </xf>
    <xf numFmtId="164" fontId="8" fillId="4" borderId="18" xfId="1" applyNumberFormat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10" fillId="2" borderId="16" xfId="1" applyFont="1" applyFill="1" applyBorder="1" applyAlignment="1">
      <alignment horizontal="center" vertical="center" wrapText="1"/>
    </xf>
    <xf numFmtId="164" fontId="8" fillId="2" borderId="18" xfId="1" applyNumberFormat="1" applyFont="1" applyFill="1" applyBorder="1" applyAlignment="1">
      <alignment horizontal="center" vertical="center" wrapText="1"/>
    </xf>
    <xf numFmtId="0" fontId="8" fillId="2" borderId="19" xfId="2" applyFont="1" applyFill="1" applyBorder="1" applyAlignment="1">
      <alignment horizontal="center" vertical="center" wrapText="1"/>
    </xf>
    <xf numFmtId="164" fontId="8" fillId="2" borderId="20" xfId="2" applyNumberFormat="1" applyFont="1" applyFill="1" applyBorder="1" applyAlignment="1">
      <alignment horizontal="center" vertical="center" wrapText="1"/>
    </xf>
    <xf numFmtId="164" fontId="10" fillId="2" borderId="21" xfId="2" applyNumberFormat="1" applyFont="1" applyFill="1" applyBorder="1" applyAlignment="1">
      <alignment horizontal="center" vertical="center" wrapText="1"/>
    </xf>
    <xf numFmtId="0" fontId="11" fillId="2" borderId="21" xfId="2" applyFont="1" applyFill="1" applyBorder="1" applyAlignment="1">
      <alignment horizontal="center" vertical="center" wrapText="1"/>
    </xf>
    <xf numFmtId="164" fontId="8" fillId="2" borderId="21" xfId="2" applyNumberFormat="1" applyFont="1" applyFill="1" applyBorder="1" applyAlignment="1">
      <alignment horizontal="center" vertical="center" wrapText="1"/>
    </xf>
    <xf numFmtId="164" fontId="12" fillId="2" borderId="21" xfId="2" applyNumberFormat="1" applyFont="1" applyFill="1" applyBorder="1" applyAlignment="1">
      <alignment horizontal="center" vertical="center" wrapText="1"/>
    </xf>
    <xf numFmtId="164" fontId="13" fillId="2" borderId="21" xfId="2" applyNumberFormat="1" applyFont="1" applyFill="1" applyBorder="1" applyAlignment="1">
      <alignment horizontal="center" vertical="center" wrapText="1"/>
    </xf>
    <xf numFmtId="164" fontId="8" fillId="2" borderId="22" xfId="2" applyNumberFormat="1" applyFont="1" applyFill="1" applyBorder="1" applyAlignment="1">
      <alignment horizontal="center" vertical="center" wrapText="1"/>
    </xf>
    <xf numFmtId="164" fontId="8" fillId="4" borderId="20" xfId="1" applyNumberFormat="1" applyFont="1" applyFill="1" applyBorder="1" applyAlignment="1">
      <alignment horizontal="center" vertical="center" wrapText="1"/>
    </xf>
    <xf numFmtId="164" fontId="8" fillId="4" borderId="21" xfId="1" applyNumberFormat="1" applyFont="1" applyFill="1" applyBorder="1" applyAlignment="1">
      <alignment horizontal="center" vertical="center" wrapText="1"/>
    </xf>
    <xf numFmtId="164" fontId="8" fillId="4" borderId="21" xfId="1" applyNumberFormat="1" applyFont="1" applyFill="1" applyBorder="1" applyAlignment="1">
      <alignment horizontal="center" vertical="center" wrapText="1"/>
    </xf>
    <xf numFmtId="164" fontId="8" fillId="4" borderId="22" xfId="1" applyNumberFormat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164" fontId="8" fillId="2" borderId="25" xfId="1" applyNumberFormat="1" applyFont="1" applyFill="1" applyBorder="1" applyAlignment="1">
      <alignment horizontal="center" vertical="center" wrapText="1"/>
    </xf>
    <xf numFmtId="0" fontId="2" fillId="5" borderId="27" xfId="2" applyFont="1" applyFill="1" applyBorder="1" applyAlignment="1">
      <alignment vertical="center"/>
    </xf>
    <xf numFmtId="0" fontId="3" fillId="5" borderId="27" xfId="2" applyFont="1" applyFill="1" applyBorder="1" applyAlignment="1">
      <alignment vertical="center"/>
    </xf>
    <xf numFmtId="0" fontId="2" fillId="5" borderId="28" xfId="2" applyFont="1" applyFill="1" applyBorder="1" applyAlignment="1">
      <alignment vertical="center"/>
    </xf>
    <xf numFmtId="0" fontId="11" fillId="6" borderId="3" xfId="1" applyFont="1" applyFill="1" applyBorder="1" applyAlignment="1">
      <alignment horizontal="center" vertical="center" wrapText="1"/>
    </xf>
    <xf numFmtId="0" fontId="11" fillId="6" borderId="4" xfId="1" applyFont="1" applyFill="1" applyBorder="1" applyAlignment="1">
      <alignment horizontal="center" vertical="center" wrapText="1"/>
    </xf>
    <xf numFmtId="0" fontId="11" fillId="6" borderId="5" xfId="1" applyFont="1" applyFill="1" applyBorder="1" applyAlignment="1">
      <alignment horizontal="center" vertical="center" wrapText="1"/>
    </xf>
    <xf numFmtId="0" fontId="10" fillId="0" borderId="30" xfId="2" applyFont="1" applyFill="1" applyBorder="1" applyAlignment="1">
      <alignment horizontal="center" vertical="center" wrapText="1"/>
    </xf>
    <xf numFmtId="3" fontId="4" fillId="0" borderId="31" xfId="3" applyNumberFormat="1" applyFont="1" applyFill="1" applyBorder="1" applyAlignment="1"/>
    <xf numFmtId="4" fontId="4" fillId="0" borderId="32" xfId="3" applyNumberFormat="1" applyFont="1" applyFill="1" applyBorder="1" applyAlignment="1"/>
    <xf numFmtId="3" fontId="4" fillId="0" borderId="33" xfId="3" applyNumberFormat="1" applyFont="1" applyFill="1" applyBorder="1" applyAlignment="1"/>
    <xf numFmtId="4" fontId="4" fillId="0" borderId="34" xfId="3" applyNumberFormat="1" applyFont="1" applyFill="1" applyBorder="1" applyAlignment="1"/>
    <xf numFmtId="4" fontId="4" fillId="0" borderId="35" xfId="3" applyNumberFormat="1" applyFont="1" applyFill="1" applyBorder="1" applyAlignment="1"/>
    <xf numFmtId="4" fontId="4" fillId="0" borderId="5" xfId="3" applyNumberFormat="1" applyFont="1" applyFill="1" applyBorder="1" applyAlignment="1"/>
    <xf numFmtId="4" fontId="4" fillId="3" borderId="0" xfId="3" applyNumberFormat="1" applyFont="1" applyFill="1" applyBorder="1"/>
    <xf numFmtId="4" fontId="4" fillId="0" borderId="31" xfId="3" applyNumberFormat="1" applyFont="1" applyFill="1" applyBorder="1"/>
    <xf numFmtId="4" fontId="4" fillId="0" borderId="32" xfId="3" applyNumberFormat="1" applyFont="1" applyFill="1" applyBorder="1" applyAlignment="1">
      <alignment horizontal="right"/>
    </xf>
    <xf numFmtId="4" fontId="4" fillId="0" borderId="31" xfId="3" applyNumberFormat="1" applyFont="1" applyFill="1" applyBorder="1" applyAlignment="1">
      <alignment horizontal="right"/>
    </xf>
    <xf numFmtId="4" fontId="4" fillId="0" borderId="30" xfId="3" applyNumberFormat="1" applyFont="1" applyFill="1" applyBorder="1"/>
    <xf numFmtId="0" fontId="10" fillId="0" borderId="30" xfId="1" applyFont="1" applyFill="1" applyBorder="1" applyAlignment="1">
      <alignment horizontal="center" vertical="center" wrapText="1"/>
    </xf>
    <xf numFmtId="3" fontId="4" fillId="0" borderId="31" xfId="3" applyNumberFormat="1" applyFont="1" applyFill="1" applyBorder="1" applyAlignment="1">
      <alignment horizontal="right"/>
    </xf>
    <xf numFmtId="4" fontId="4" fillId="0" borderId="32" xfId="3" applyNumberFormat="1" applyFont="1" applyFill="1" applyBorder="1"/>
    <xf numFmtId="0" fontId="5" fillId="0" borderId="23" xfId="2" applyFont="1" applyFill="1" applyBorder="1" applyAlignment="1">
      <alignment horizontal="center" vertical="center" wrapText="1"/>
    </xf>
    <xf numFmtId="3" fontId="5" fillId="0" borderId="36" xfId="3" applyNumberFormat="1" applyFont="1" applyFill="1" applyBorder="1" applyAlignment="1"/>
    <xf numFmtId="4" fontId="5" fillId="0" borderId="37" xfId="3" applyNumberFormat="1" applyFont="1" applyFill="1" applyBorder="1" applyAlignment="1"/>
    <xf numFmtId="3" fontId="5" fillId="0" borderId="24" xfId="3" applyNumberFormat="1" applyFont="1" applyFill="1" applyBorder="1" applyAlignment="1"/>
    <xf numFmtId="4" fontId="5" fillId="0" borderId="38" xfId="3" applyNumberFormat="1" applyFont="1" applyFill="1" applyBorder="1"/>
    <xf numFmtId="4" fontId="5" fillId="0" borderId="39" xfId="3" applyNumberFormat="1" applyFont="1" applyFill="1" applyBorder="1" applyAlignment="1"/>
    <xf numFmtId="4" fontId="6" fillId="0" borderId="37" xfId="3" applyNumberFormat="1" applyFont="1" applyFill="1" applyBorder="1" applyAlignment="1"/>
    <xf numFmtId="3" fontId="5" fillId="0" borderId="36" xfId="3" applyNumberFormat="1" applyFont="1" applyFill="1" applyBorder="1"/>
    <xf numFmtId="4" fontId="5" fillId="0" borderId="39" xfId="3" applyNumberFormat="1" applyFont="1" applyFill="1" applyBorder="1"/>
    <xf numFmtId="4" fontId="5" fillId="0" borderId="37" xfId="3" applyNumberFormat="1" applyFont="1" applyFill="1" applyBorder="1"/>
    <xf numFmtId="4" fontId="5" fillId="2" borderId="40" xfId="3" applyNumberFormat="1" applyFont="1" applyFill="1" applyBorder="1"/>
    <xf numFmtId="4" fontId="5" fillId="0" borderId="36" xfId="3" applyNumberFormat="1" applyFont="1" applyFill="1" applyBorder="1"/>
    <xf numFmtId="4" fontId="5" fillId="0" borderId="41" xfId="3" applyNumberFormat="1" applyFont="1" applyFill="1" applyBorder="1"/>
    <xf numFmtId="4" fontId="5" fillId="0" borderId="42" xfId="3" applyNumberFormat="1" applyFont="1" applyFill="1" applyBorder="1"/>
    <xf numFmtId="4" fontId="5" fillId="2" borderId="43" xfId="3" applyNumberFormat="1" applyFont="1" applyFill="1" applyBorder="1"/>
    <xf numFmtId="0" fontId="4" fillId="0" borderId="23" xfId="1" applyFont="1" applyFill="1" applyBorder="1" applyAlignment="1">
      <alignment horizontal="center" vertical="center" wrapText="1"/>
    </xf>
    <xf numFmtId="3" fontId="4" fillId="0" borderId="24" xfId="3" applyNumberFormat="1" applyFont="1" applyFill="1" applyBorder="1" applyAlignment="1">
      <alignment horizontal="right"/>
    </xf>
    <xf numFmtId="4" fontId="4" fillId="0" borderId="25" xfId="3" applyNumberFormat="1" applyFont="1" applyFill="1" applyBorder="1"/>
    <xf numFmtId="3" fontId="5" fillId="0" borderId="45" xfId="3" applyNumberFormat="1" applyFont="1" applyFill="1" applyBorder="1" applyAlignment="1"/>
    <xf numFmtId="4" fontId="5" fillId="0" borderId="46" xfId="3" applyNumberFormat="1" applyFont="1" applyFill="1" applyBorder="1" applyAlignment="1"/>
    <xf numFmtId="4" fontId="5" fillId="0" borderId="47" xfId="3" applyNumberFormat="1" applyFont="1" applyFill="1" applyBorder="1"/>
    <xf numFmtId="4" fontId="5" fillId="0" borderId="47" xfId="3" applyNumberFormat="1" applyFont="1" applyFill="1" applyBorder="1" applyAlignment="1"/>
    <xf numFmtId="4" fontId="6" fillId="0" borderId="46" xfId="3" applyNumberFormat="1" applyFont="1" applyFill="1" applyBorder="1" applyAlignment="1"/>
    <xf numFmtId="3" fontId="5" fillId="0" borderId="45" xfId="3" applyNumberFormat="1" applyFont="1" applyFill="1" applyBorder="1"/>
    <xf numFmtId="4" fontId="5" fillId="0" borderId="46" xfId="3" applyNumberFormat="1" applyFont="1" applyFill="1" applyBorder="1"/>
    <xf numFmtId="4" fontId="5" fillId="3" borderId="0" xfId="3" applyNumberFormat="1" applyFont="1" applyFill="1" applyBorder="1"/>
    <xf numFmtId="4" fontId="5" fillId="0" borderId="45" xfId="3" applyNumberFormat="1" applyFont="1" applyFill="1" applyBorder="1"/>
    <xf numFmtId="4" fontId="5" fillId="0" borderId="48" xfId="3" applyNumberFormat="1" applyFont="1" applyFill="1" applyBorder="1"/>
    <xf numFmtId="4" fontId="5" fillId="0" borderId="49" xfId="3" applyNumberFormat="1" applyFont="1" applyFill="1" applyBorder="1"/>
    <xf numFmtId="4" fontId="5" fillId="2" borderId="44" xfId="3" applyNumberFormat="1" applyFont="1" applyFill="1" applyBorder="1"/>
    <xf numFmtId="0" fontId="5" fillId="0" borderId="6" xfId="1" applyFont="1" applyFill="1" applyBorder="1" applyAlignment="1">
      <alignment horizontal="center"/>
    </xf>
    <xf numFmtId="3" fontId="5" fillId="0" borderId="16" xfId="3" applyNumberFormat="1" applyFont="1" applyFill="1" applyBorder="1" applyAlignment="1">
      <alignment horizontal="right"/>
    </xf>
    <xf numFmtId="4" fontId="5" fillId="0" borderId="50" xfId="3" applyNumberFormat="1" applyFont="1" applyFill="1" applyBorder="1"/>
    <xf numFmtId="1" fontId="0" fillId="0" borderId="47" xfId="0" applyNumberFormat="1" applyBorder="1"/>
    <xf numFmtId="2" fontId="0" fillId="0" borderId="47" xfId="0" applyNumberFormat="1" applyBorder="1"/>
    <xf numFmtId="1" fontId="0" fillId="0" borderId="47" xfId="0" applyNumberFormat="1" applyBorder="1" applyAlignment="1">
      <alignment horizontal="right"/>
    </xf>
    <xf numFmtId="1" fontId="0" fillId="0" borderId="47" xfId="0" applyNumberFormat="1" applyFill="1" applyBorder="1"/>
    <xf numFmtId="2" fontId="0" fillId="0" borderId="47" xfId="0" applyNumberFormat="1" applyFill="1" applyBorder="1"/>
    <xf numFmtId="4" fontId="5" fillId="2" borderId="52" xfId="3" applyNumberFormat="1" applyFont="1" applyFill="1" applyBorder="1"/>
    <xf numFmtId="3" fontId="4" fillId="0" borderId="31" xfId="3" applyNumberFormat="1" applyFont="1" applyFill="1" applyBorder="1"/>
    <xf numFmtId="4" fontId="4" fillId="0" borderId="35" xfId="3" applyNumberFormat="1" applyFont="1" applyFill="1" applyBorder="1"/>
    <xf numFmtId="4" fontId="4" fillId="2" borderId="30" xfId="3" applyNumberFormat="1" applyFont="1" applyFill="1" applyBorder="1" applyAlignment="1">
      <alignment horizontal="right"/>
    </xf>
    <xf numFmtId="4" fontId="4" fillId="2" borderId="30" xfId="3" applyNumberFormat="1" applyFont="1" applyFill="1" applyBorder="1"/>
    <xf numFmtId="0" fontId="14" fillId="0" borderId="6" xfId="1" applyFont="1" applyFill="1" applyBorder="1" applyAlignment="1">
      <alignment horizontal="center" vertical="center" wrapText="1"/>
    </xf>
    <xf numFmtId="2" fontId="1" fillId="0" borderId="0" xfId="1" applyNumberFormat="1"/>
    <xf numFmtId="0" fontId="5" fillId="0" borderId="44" xfId="2" applyFont="1" applyFill="1" applyBorder="1" applyAlignment="1">
      <alignment horizontal="center" vertical="center" wrapText="1"/>
    </xf>
    <xf numFmtId="0" fontId="5" fillId="0" borderId="51" xfId="2" applyFont="1" applyFill="1" applyBorder="1" applyAlignment="1">
      <alignment horizontal="center" vertical="center" wrapText="1"/>
    </xf>
    <xf numFmtId="4" fontId="5" fillId="0" borderId="53" xfId="3" applyNumberFormat="1" applyFont="1" applyFill="1" applyBorder="1"/>
    <xf numFmtId="4" fontId="5" fillId="0" borderId="54" xfId="3" applyNumberFormat="1" applyFont="1" applyFill="1" applyBorder="1"/>
    <xf numFmtId="4" fontId="5" fillId="0" borderId="55" xfId="3" applyNumberFormat="1" applyFont="1" applyFill="1" applyBorder="1"/>
    <xf numFmtId="4" fontId="5" fillId="0" borderId="56" xfId="3" applyNumberFormat="1" applyFont="1" applyFill="1" applyBorder="1"/>
    <xf numFmtId="0" fontId="10" fillId="3" borderId="30" xfId="1" applyFont="1" applyFill="1" applyBorder="1" applyAlignment="1">
      <alignment horizontal="center" vertical="center" wrapText="1"/>
    </xf>
    <xf numFmtId="4" fontId="5" fillId="2" borderId="58" xfId="3" applyNumberFormat="1" applyFont="1" applyFill="1" applyBorder="1"/>
    <xf numFmtId="0" fontId="14" fillId="0" borderId="6" xfId="1" applyFont="1" applyFill="1" applyBorder="1" applyAlignment="1">
      <alignment horizontal="center"/>
    </xf>
    <xf numFmtId="4" fontId="5" fillId="2" borderId="60" xfId="3" applyNumberFormat="1" applyFont="1" applyFill="1" applyBorder="1"/>
    <xf numFmtId="4" fontId="4" fillId="2" borderId="5" xfId="3" applyNumberFormat="1" applyFont="1" applyFill="1" applyBorder="1"/>
    <xf numFmtId="4" fontId="4" fillId="3" borderId="5" xfId="3" applyNumberFormat="1" applyFont="1" applyFill="1" applyBorder="1"/>
    <xf numFmtId="4" fontId="4" fillId="0" borderId="31" xfId="3" applyNumberFormat="1" applyFont="1" applyFill="1" applyBorder="1" applyAlignment="1"/>
    <xf numFmtId="4" fontId="4" fillId="0" borderId="33" xfId="3" applyNumberFormat="1" applyFont="1" applyFill="1" applyBorder="1" applyAlignment="1"/>
    <xf numFmtId="3" fontId="5" fillId="0" borderId="53" xfId="3" applyNumberFormat="1" applyFont="1" applyFill="1" applyBorder="1" applyAlignment="1"/>
    <xf numFmtId="4" fontId="5" fillId="0" borderId="54" xfId="3" applyNumberFormat="1" applyFont="1" applyFill="1" applyBorder="1" applyAlignment="1"/>
    <xf numFmtId="4" fontId="5" fillId="0" borderId="61" xfId="3" applyNumberFormat="1" applyFont="1" applyFill="1" applyBorder="1" applyAlignment="1"/>
    <xf numFmtId="4" fontId="6" fillId="0" borderId="54" xfId="3" applyNumberFormat="1" applyFont="1" applyFill="1" applyBorder="1" applyAlignment="1"/>
    <xf numFmtId="3" fontId="5" fillId="0" borderId="53" xfId="3" applyNumberFormat="1" applyFont="1" applyFill="1" applyBorder="1"/>
    <xf numFmtId="4" fontId="5" fillId="0" borderId="61" xfId="3" applyNumberFormat="1" applyFont="1" applyFill="1" applyBorder="1"/>
    <xf numFmtId="4" fontId="3" fillId="0" borderId="32" xfId="3" applyNumberFormat="1" applyFont="1" applyFill="1" applyBorder="1"/>
    <xf numFmtId="4" fontId="4" fillId="0" borderId="33" xfId="3" applyNumberFormat="1" applyFont="1" applyFill="1" applyBorder="1"/>
    <xf numFmtId="4" fontId="4" fillId="0" borderId="34" xfId="3" applyNumberFormat="1" applyFont="1" applyFill="1" applyBorder="1"/>
    <xf numFmtId="0" fontId="5" fillId="0" borderId="2" xfId="1" applyFont="1" applyFill="1" applyBorder="1" applyAlignment="1">
      <alignment horizontal="center"/>
    </xf>
    <xf numFmtId="165" fontId="5" fillId="0" borderId="6" xfId="1" quotePrefix="1" applyNumberFormat="1" applyFont="1" applyFill="1" applyBorder="1" applyAlignment="1">
      <alignment horizontal="center"/>
    </xf>
    <xf numFmtId="165" fontId="5" fillId="0" borderId="19" xfId="1" quotePrefix="1" applyNumberFormat="1" applyFont="1" applyFill="1" applyBorder="1" applyAlignment="1">
      <alignment horizontal="center"/>
    </xf>
    <xf numFmtId="165" fontId="10" fillId="4" borderId="31" xfId="2" applyNumberFormat="1" applyFont="1" applyFill="1" applyBorder="1" applyAlignment="1">
      <alignment horizontal="center" vertical="center" wrapText="1"/>
    </xf>
    <xf numFmtId="3" fontId="4" fillId="4" borderId="35" xfId="3" applyNumberFormat="1" applyFont="1" applyFill="1" applyBorder="1" applyAlignment="1"/>
    <xf numFmtId="4" fontId="4" fillId="4" borderId="35" xfId="3" applyNumberFormat="1" applyFont="1" applyFill="1" applyBorder="1"/>
    <xf numFmtId="3" fontId="4" fillId="4" borderId="35" xfId="3" applyNumberFormat="1" applyFont="1" applyFill="1" applyBorder="1"/>
    <xf numFmtId="4" fontId="4" fillId="4" borderId="32" xfId="3" applyNumberFormat="1" applyFont="1" applyFill="1" applyBorder="1"/>
    <xf numFmtId="4" fontId="4" fillId="4" borderId="31" xfId="3" applyNumberFormat="1" applyFont="1" applyFill="1" applyBorder="1"/>
    <xf numFmtId="4" fontId="4" fillId="4" borderId="33" xfId="3" applyNumberFormat="1" applyFont="1" applyFill="1" applyBorder="1"/>
    <xf numFmtId="4" fontId="4" fillId="4" borderId="34" xfId="3" applyNumberFormat="1" applyFont="1" applyFill="1" applyBorder="1"/>
    <xf numFmtId="165" fontId="10" fillId="4" borderId="2" xfId="1" applyNumberFormat="1" applyFont="1" applyFill="1" applyBorder="1" applyAlignment="1">
      <alignment horizontal="center" vertical="center" wrapText="1"/>
    </xf>
    <xf numFmtId="3" fontId="4" fillId="4" borderId="13" xfId="3" applyNumberFormat="1" applyFont="1" applyFill="1" applyBorder="1" applyAlignment="1">
      <alignment horizontal="right"/>
    </xf>
    <xf numFmtId="4" fontId="4" fillId="4" borderId="15" xfId="3" applyNumberFormat="1" applyFont="1" applyFill="1" applyBorder="1" applyAlignment="1">
      <alignment horizontal="right"/>
    </xf>
    <xf numFmtId="0" fontId="15" fillId="7" borderId="4" xfId="2" applyFont="1" applyFill="1" applyBorder="1" applyAlignment="1">
      <alignment horizontal="centerContinuous" vertical="center" wrapText="1"/>
    </xf>
    <xf numFmtId="4" fontId="15" fillId="7" borderId="4" xfId="2" applyNumberFormat="1" applyFont="1" applyFill="1" applyBorder="1" applyAlignment="1">
      <alignment horizontal="centerContinuous" vertical="center" wrapText="1"/>
    </xf>
    <xf numFmtId="0" fontId="15" fillId="7" borderId="4" xfId="2" applyFont="1" applyFill="1" applyBorder="1" applyAlignment="1">
      <alignment vertical="center" wrapText="1"/>
    </xf>
    <xf numFmtId="4" fontId="16" fillId="7" borderId="4" xfId="2" applyNumberFormat="1" applyFont="1" applyFill="1" applyBorder="1" applyAlignment="1">
      <alignment horizontal="centerContinuous" vertical="center" wrapText="1"/>
    </xf>
    <xf numFmtId="4" fontId="15" fillId="7" borderId="5" xfId="2" applyNumberFormat="1" applyFont="1" applyFill="1" applyBorder="1" applyAlignment="1">
      <alignment horizontal="centerContinuous" vertical="center" wrapText="1"/>
    </xf>
    <xf numFmtId="4" fontId="4" fillId="8" borderId="3" xfId="3" applyNumberFormat="1" applyFont="1" applyFill="1" applyBorder="1" applyAlignment="1">
      <alignment horizontal="center" vertical="center" wrapText="1"/>
    </xf>
    <xf numFmtId="4" fontId="4" fillId="8" borderId="4" xfId="3" applyNumberFormat="1" applyFont="1" applyFill="1" applyBorder="1" applyAlignment="1">
      <alignment horizontal="center" vertical="center" wrapText="1"/>
    </xf>
    <xf numFmtId="4" fontId="4" fillId="8" borderId="5" xfId="3" applyNumberFormat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5" fillId="0" borderId="3" xfId="2" applyFont="1" applyFill="1" applyBorder="1" applyAlignment="1">
      <alignment horizontal="center" vertical="center" wrapText="1"/>
    </xf>
    <xf numFmtId="3" fontId="2" fillId="3" borderId="31" xfId="2" applyNumberFormat="1" applyFont="1" applyFill="1" applyBorder="1" applyAlignment="1">
      <alignment wrapText="1"/>
    </xf>
    <xf numFmtId="4" fontId="2" fillId="3" borderId="32" xfId="2" applyNumberFormat="1" applyFont="1" applyFill="1" applyBorder="1" applyAlignment="1">
      <alignment wrapText="1"/>
    </xf>
    <xf numFmtId="3" fontId="2" fillId="0" borderId="31" xfId="2" applyNumberFormat="1" applyFont="1" applyFill="1" applyBorder="1" applyAlignment="1">
      <alignment wrapText="1"/>
    </xf>
    <xf numFmtId="4" fontId="2" fillId="0" borderId="35" xfId="2" applyNumberFormat="1" applyFont="1" applyFill="1" applyBorder="1" applyAlignment="1">
      <alignment wrapText="1"/>
    </xf>
    <xf numFmtId="4" fontId="3" fillId="0" borderId="32" xfId="2" applyNumberFormat="1" applyFont="1" applyFill="1" applyBorder="1" applyAlignment="1">
      <alignment wrapText="1"/>
    </xf>
    <xf numFmtId="4" fontId="2" fillId="3" borderId="35" xfId="2" applyNumberFormat="1" applyFont="1" applyFill="1" applyBorder="1" applyAlignment="1">
      <alignment wrapText="1"/>
    </xf>
    <xf numFmtId="4" fontId="2" fillId="2" borderId="30" xfId="2" applyNumberFormat="1" applyFont="1" applyFill="1" applyBorder="1" applyAlignment="1">
      <alignment wrapText="1"/>
    </xf>
    <xf numFmtId="0" fontId="2" fillId="0" borderId="3" xfId="1" applyFont="1" applyBorder="1"/>
    <xf numFmtId="0" fontId="2" fillId="0" borderId="3" xfId="1" applyFont="1" applyBorder="1" applyAlignment="1">
      <alignment horizontal="right"/>
    </xf>
    <xf numFmtId="2" fontId="2" fillId="0" borderId="5" xfId="1" applyNumberFormat="1" applyFont="1" applyBorder="1"/>
    <xf numFmtId="0" fontId="1" fillId="0" borderId="57" xfId="1" applyBorder="1" applyAlignment="1">
      <alignment horizontal="center"/>
    </xf>
    <xf numFmtId="0" fontId="1" fillId="0" borderId="59" xfId="1" applyBorder="1" applyAlignment="1">
      <alignment horizontal="center"/>
    </xf>
    <xf numFmtId="0" fontId="1" fillId="0" borderId="62" xfId="1" applyBorder="1" applyAlignment="1">
      <alignment horizontal="center"/>
    </xf>
    <xf numFmtId="0" fontId="10" fillId="0" borderId="3" xfId="2" applyFont="1" applyFill="1" applyBorder="1" applyAlignment="1">
      <alignment horizontal="center" vertical="center" wrapText="1"/>
    </xf>
    <xf numFmtId="3" fontId="4" fillId="2" borderId="31" xfId="3" applyNumberFormat="1" applyFont="1" applyFill="1" applyBorder="1" applyAlignment="1"/>
    <xf numFmtId="0" fontId="2" fillId="0" borderId="63" xfId="1" applyFont="1" applyBorder="1" applyAlignment="1">
      <alignment horizontal="center"/>
    </xf>
    <xf numFmtId="1" fontId="2" fillId="0" borderId="0" xfId="1" applyNumberFormat="1" applyFont="1" applyBorder="1" applyAlignment="1">
      <alignment horizontal="right"/>
    </xf>
    <xf numFmtId="2" fontId="2" fillId="0" borderId="0" xfId="1" applyNumberFormat="1" applyFont="1" applyBorder="1"/>
    <xf numFmtId="0" fontId="1" fillId="0" borderId="36" xfId="1" applyBorder="1" applyAlignment="1">
      <alignment horizontal="center"/>
    </xf>
    <xf numFmtId="2" fontId="0" fillId="0" borderId="0" xfId="0" applyNumberFormat="1" applyBorder="1"/>
    <xf numFmtId="4" fontId="5" fillId="0" borderId="0" xfId="3" applyNumberFormat="1" applyFont="1" applyFill="1" applyBorder="1"/>
    <xf numFmtId="4" fontId="5" fillId="0" borderId="44" xfId="3" applyNumberFormat="1" applyFont="1" applyFill="1" applyBorder="1"/>
    <xf numFmtId="0" fontId="1" fillId="0" borderId="0" xfId="1" applyFill="1"/>
    <xf numFmtId="0" fontId="1" fillId="0" borderId="45" xfId="1" applyFill="1" applyBorder="1" applyAlignment="1">
      <alignment horizontal="center"/>
    </xf>
    <xf numFmtId="0" fontId="1" fillId="0" borderId="45" xfId="1" applyBorder="1" applyAlignment="1">
      <alignment horizontal="center"/>
    </xf>
    <xf numFmtId="0" fontId="1" fillId="0" borderId="0" xfId="1" applyBorder="1"/>
    <xf numFmtId="0" fontId="1" fillId="0" borderId="53" xfId="1" applyBorder="1" applyAlignment="1">
      <alignment horizontal="center"/>
    </xf>
    <xf numFmtId="2" fontId="0" fillId="0" borderId="0" xfId="0" applyNumberFormat="1" applyFill="1" applyBorder="1"/>
    <xf numFmtId="3" fontId="4" fillId="0" borderId="31" xfId="3" applyNumberFormat="1" applyFont="1" applyFill="1" applyBorder="1" applyAlignment="1">
      <alignment horizontal="center"/>
    </xf>
    <xf numFmtId="0" fontId="4" fillId="0" borderId="19" xfId="1" applyFont="1" applyFill="1" applyBorder="1" applyAlignment="1">
      <alignment horizontal="centerContinuous" vertical="center" wrapText="1"/>
    </xf>
    <xf numFmtId="3" fontId="5" fillId="0" borderId="20" xfId="3" applyNumberFormat="1" applyFont="1" applyFill="1" applyBorder="1" applyAlignment="1">
      <alignment horizontal="right"/>
    </xf>
    <xf numFmtId="4" fontId="5" fillId="0" borderId="22" xfId="3" applyNumberFormat="1" applyFont="1" applyFill="1" applyBorder="1" applyAlignment="1">
      <alignment horizontal="centerContinuous"/>
    </xf>
    <xf numFmtId="0" fontId="4" fillId="0" borderId="30" xfId="1" applyFont="1" applyFill="1" applyBorder="1" applyAlignment="1">
      <alignment horizontal="center"/>
    </xf>
    <xf numFmtId="2" fontId="1" fillId="0" borderId="0" xfId="1" applyNumberFormat="1" applyFill="1"/>
    <xf numFmtId="0" fontId="13" fillId="0" borderId="3" xfId="2" applyFont="1" applyFill="1" applyBorder="1" applyAlignment="1">
      <alignment horizontal="center" vertical="center" wrapText="1"/>
    </xf>
    <xf numFmtId="4" fontId="3" fillId="0" borderId="32" xfId="3" applyNumberFormat="1" applyFont="1" applyFill="1" applyBorder="1" applyAlignment="1"/>
    <xf numFmtId="0" fontId="4" fillId="0" borderId="30" xfId="1" applyFont="1" applyFill="1" applyBorder="1" applyAlignment="1">
      <alignment horizontal="center" vertical="justify"/>
    </xf>
    <xf numFmtId="4" fontId="5" fillId="0" borderId="64" xfId="3" applyNumberFormat="1" applyFont="1" applyFill="1" applyBorder="1"/>
    <xf numFmtId="4" fontId="5" fillId="0" borderId="65" xfId="3" applyNumberFormat="1" applyFont="1" applyFill="1" applyBorder="1"/>
    <xf numFmtId="3" fontId="5" fillId="0" borderId="6" xfId="1" quotePrefix="1" applyNumberFormat="1" applyFont="1" applyFill="1" applyBorder="1" applyAlignment="1">
      <alignment horizontal="center" vertical="justify"/>
    </xf>
    <xf numFmtId="4" fontId="5" fillId="0" borderId="66" xfId="3" applyNumberFormat="1" applyFont="1" applyFill="1" applyBorder="1"/>
    <xf numFmtId="4" fontId="5" fillId="0" borderId="67" xfId="3" applyNumberFormat="1" applyFont="1" applyFill="1" applyBorder="1"/>
    <xf numFmtId="0" fontId="4" fillId="0" borderId="30" xfId="1" applyFont="1" applyFill="1" applyBorder="1" applyAlignment="1">
      <alignment horizontal="center" vertical="center" wrapText="1"/>
    </xf>
    <xf numFmtId="4" fontId="5" fillId="3" borderId="53" xfId="3" applyNumberFormat="1" applyFont="1" applyFill="1" applyBorder="1"/>
    <xf numFmtId="4" fontId="5" fillId="3" borderId="54" xfId="3" applyNumberFormat="1" applyFont="1" applyFill="1" applyBorder="1"/>
    <xf numFmtId="4" fontId="5" fillId="3" borderId="55" xfId="3" applyNumberFormat="1" applyFont="1" applyFill="1" applyBorder="1"/>
    <xf numFmtId="4" fontId="5" fillId="3" borderId="56" xfId="3" applyNumberFormat="1" applyFont="1" applyFill="1" applyBorder="1"/>
    <xf numFmtId="4" fontId="5" fillId="3" borderId="52" xfId="3" applyNumberFormat="1" applyFont="1" applyFill="1" applyBorder="1"/>
    <xf numFmtId="0" fontId="1" fillId="3" borderId="0" xfId="1" applyFill="1"/>
    <xf numFmtId="0" fontId="4" fillId="0" borderId="30" xfId="2" applyFont="1" applyFill="1" applyBorder="1" applyAlignment="1">
      <alignment horizontal="center" vertical="center" wrapText="1"/>
    </xf>
    <xf numFmtId="3" fontId="4" fillId="3" borderId="31" xfId="3" applyNumberFormat="1" applyFont="1" applyFill="1" applyBorder="1" applyAlignment="1">
      <alignment horizontal="right"/>
    </xf>
    <xf numFmtId="4" fontId="4" fillId="3" borderId="32" xfId="3" applyNumberFormat="1" applyFont="1" applyFill="1" applyBorder="1"/>
    <xf numFmtId="0" fontId="5" fillId="0" borderId="19" xfId="1" applyFont="1" applyFill="1" applyBorder="1" applyAlignment="1">
      <alignment horizontal="center"/>
    </xf>
    <xf numFmtId="4" fontId="1" fillId="0" borderId="0" xfId="1" applyNumberFormat="1"/>
    <xf numFmtId="0" fontId="14" fillId="0" borderId="51" xfId="2" applyFont="1" applyFill="1" applyBorder="1" applyAlignment="1">
      <alignment horizontal="center" vertical="center" wrapText="1"/>
    </xf>
    <xf numFmtId="3" fontId="4" fillId="0" borderId="32" xfId="3" applyNumberFormat="1" applyFont="1" applyFill="1" applyBorder="1" applyAlignment="1"/>
    <xf numFmtId="4" fontId="4" fillId="2" borderId="32" xfId="3" applyNumberFormat="1" applyFont="1" applyFill="1" applyBorder="1" applyAlignment="1"/>
    <xf numFmtId="4" fontId="6" fillId="0" borderId="50" xfId="3" applyNumberFormat="1" applyFont="1" applyFill="1" applyBorder="1"/>
    <xf numFmtId="4" fontId="3" fillId="0" borderId="5" xfId="3" applyNumberFormat="1" applyFont="1" applyFill="1" applyBorder="1" applyAlignment="1"/>
    <xf numFmtId="0" fontId="8" fillId="4" borderId="2" xfId="1" applyFont="1" applyFill="1" applyBorder="1" applyAlignment="1">
      <alignment horizontal="center" vertical="center" wrapText="1"/>
    </xf>
    <xf numFmtId="3" fontId="4" fillId="0" borderId="30" xfId="3" applyNumberFormat="1" applyFont="1" applyFill="1" applyBorder="1" applyAlignment="1">
      <alignment horizontal="right"/>
    </xf>
    <xf numFmtId="0" fontId="9" fillId="9" borderId="44" xfId="1" applyFont="1" applyFill="1" applyBorder="1" applyAlignment="1">
      <alignment horizontal="center" vertical="center" wrapText="1"/>
    </xf>
    <xf numFmtId="3" fontId="4" fillId="0" borderId="68" xfId="3" applyNumberFormat="1" applyFont="1" applyFill="1" applyBorder="1" applyAlignment="1">
      <alignment horizontal="right"/>
    </xf>
    <xf numFmtId="4" fontId="4" fillId="0" borderId="50" xfId="3" applyNumberFormat="1" applyFont="1" applyFill="1" applyBorder="1"/>
    <xf numFmtId="0" fontId="8" fillId="10" borderId="2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/>
    </xf>
    <xf numFmtId="3" fontId="4" fillId="2" borderId="69" xfId="3" applyNumberFormat="1" applyFont="1" applyFill="1" applyBorder="1" applyAlignment="1">
      <alignment horizontal="right"/>
    </xf>
    <xf numFmtId="4" fontId="10" fillId="2" borderId="15" xfId="3" applyNumberFormat="1" applyFont="1" applyFill="1" applyBorder="1"/>
    <xf numFmtId="0" fontId="5" fillId="2" borderId="2" xfId="1" applyFont="1" applyFill="1" applyBorder="1" applyAlignment="1">
      <alignment horizontal="center" vertical="center" wrapText="1"/>
    </xf>
    <xf numFmtId="3" fontId="4" fillId="2" borderId="41" xfId="3" applyNumberFormat="1" applyFont="1" applyFill="1" applyBorder="1" applyAlignment="1">
      <alignment horizontal="right"/>
    </xf>
    <xf numFmtId="4" fontId="5" fillId="2" borderId="37" xfId="3" applyNumberFormat="1" applyFont="1" applyFill="1" applyBorder="1"/>
    <xf numFmtId="4" fontId="6" fillId="0" borderId="46" xfId="3" applyNumberFormat="1" applyFont="1" applyFill="1" applyBorder="1"/>
    <xf numFmtId="4" fontId="4" fillId="2" borderId="37" xfId="3" applyNumberFormat="1" applyFont="1" applyFill="1" applyBorder="1"/>
    <xf numFmtId="2" fontId="0" fillId="2" borderId="47" xfId="0" applyNumberFormat="1" applyFill="1" applyBorder="1"/>
    <xf numFmtId="0" fontId="5" fillId="2" borderId="30" xfId="1" applyFont="1" applyFill="1" applyBorder="1" applyAlignment="1">
      <alignment horizontal="center" vertical="center" wrapText="1"/>
    </xf>
    <xf numFmtId="3" fontId="4" fillId="2" borderId="33" xfId="3" applyNumberFormat="1" applyFont="1" applyFill="1" applyBorder="1" applyAlignment="1">
      <alignment horizontal="right"/>
    </xf>
    <xf numFmtId="4" fontId="4" fillId="2" borderId="32" xfId="3" applyNumberFormat="1" applyFont="1" applyFill="1" applyBorder="1"/>
    <xf numFmtId="4" fontId="4" fillId="2" borderId="15" xfId="3" applyNumberFormat="1" applyFont="1" applyFill="1" applyBorder="1"/>
    <xf numFmtId="0" fontId="1" fillId="0" borderId="0" xfId="1" applyFont="1"/>
    <xf numFmtId="0" fontId="4" fillId="7" borderId="30" xfId="1" applyFont="1" applyFill="1" applyBorder="1" applyAlignment="1">
      <alignment horizontal="center" vertical="center" wrapText="1"/>
    </xf>
    <xf numFmtId="3" fontId="4" fillId="7" borderId="33" xfId="3" applyNumberFormat="1" applyFont="1" applyFill="1" applyBorder="1" applyAlignment="1">
      <alignment horizontal="right"/>
    </xf>
    <xf numFmtId="4" fontId="4" fillId="7" borderId="32" xfId="3" applyNumberFormat="1" applyFont="1" applyFill="1" applyBorder="1"/>
    <xf numFmtId="0" fontId="10" fillId="4" borderId="30" xfId="2" applyFont="1" applyFill="1" applyBorder="1" applyAlignment="1">
      <alignment horizontal="center" vertical="center" wrapText="1"/>
    </xf>
    <xf numFmtId="3" fontId="4" fillId="4" borderId="31" xfId="3" applyNumberFormat="1" applyFont="1" applyFill="1" applyBorder="1"/>
    <xf numFmtId="3" fontId="4" fillId="4" borderId="13" xfId="3" applyNumberFormat="1" applyFont="1" applyFill="1" applyBorder="1"/>
    <xf numFmtId="4" fontId="4" fillId="4" borderId="14" xfId="3" applyNumberFormat="1" applyFont="1" applyFill="1" applyBorder="1"/>
    <xf numFmtId="4" fontId="4" fillId="4" borderId="69" xfId="3" applyNumberFormat="1" applyFont="1" applyFill="1" applyBorder="1"/>
    <xf numFmtId="4" fontId="4" fillId="3" borderId="6" xfId="3" applyNumberFormat="1" applyFont="1" applyFill="1" applyBorder="1"/>
    <xf numFmtId="4" fontId="4" fillId="4" borderId="70" xfId="3" applyNumberFormat="1" applyFont="1" applyFill="1" applyBorder="1"/>
    <xf numFmtId="4" fontId="4" fillId="4" borderId="30" xfId="3" applyNumberFormat="1" applyFont="1" applyFill="1" applyBorder="1"/>
    <xf numFmtId="4" fontId="5" fillId="2" borderId="32" xfId="3" applyNumberFormat="1" applyFont="1" applyFill="1" applyBorder="1"/>
    <xf numFmtId="0" fontId="16" fillId="9" borderId="30" xfId="2" applyFont="1" applyFill="1" applyBorder="1" applyAlignment="1">
      <alignment horizontal="center" vertical="center" wrapText="1"/>
    </xf>
    <xf numFmtId="3" fontId="2" fillId="9" borderId="31" xfId="3" applyNumberFormat="1" applyFont="1" applyFill="1" applyBorder="1" applyAlignment="1"/>
    <xf numFmtId="4" fontId="2" fillId="9" borderId="32" xfId="3" applyNumberFormat="1" applyFont="1" applyFill="1" applyBorder="1" applyAlignment="1"/>
    <xf numFmtId="3" fontId="4" fillId="9" borderId="31" xfId="3" applyNumberFormat="1" applyFont="1" applyFill="1" applyBorder="1" applyAlignment="1"/>
    <xf numFmtId="4" fontId="4" fillId="9" borderId="35" xfId="3" applyNumberFormat="1" applyFont="1" applyFill="1" applyBorder="1" applyAlignment="1"/>
    <xf numFmtId="4" fontId="4" fillId="9" borderId="30" xfId="3" applyNumberFormat="1" applyFont="1" applyFill="1" applyBorder="1"/>
    <xf numFmtId="4" fontId="4" fillId="9" borderId="31" xfId="3" applyNumberFormat="1" applyFont="1" applyFill="1" applyBorder="1" applyAlignment="1"/>
    <xf numFmtId="4" fontId="4" fillId="9" borderId="32" xfId="3" applyNumberFormat="1" applyFont="1" applyFill="1" applyBorder="1" applyAlignment="1"/>
    <xf numFmtId="4" fontId="4" fillId="9" borderId="33" xfId="3" applyNumberFormat="1" applyFont="1" applyFill="1" applyBorder="1" applyAlignment="1"/>
    <xf numFmtId="4" fontId="4" fillId="9" borderId="34" xfId="3" applyNumberFormat="1" applyFont="1" applyFill="1" applyBorder="1" applyAlignment="1"/>
    <xf numFmtId="0" fontId="5" fillId="0" borderId="0" xfId="1" applyFont="1" applyFill="1" applyBorder="1" applyAlignment="1">
      <alignment horizontal="center"/>
    </xf>
    <xf numFmtId="3" fontId="5" fillId="0" borderId="0" xfId="3" applyNumberFormat="1" applyFont="1" applyFill="1" applyBorder="1" applyAlignment="1">
      <alignment horizontal="right"/>
    </xf>
    <xf numFmtId="0" fontId="11" fillId="0" borderId="7" xfId="2" applyFont="1" applyFill="1" applyBorder="1" applyAlignment="1">
      <alignment horizontal="center" vertical="center" wrapText="1"/>
    </xf>
    <xf numFmtId="3" fontId="2" fillId="0" borderId="24" xfId="3" applyNumberFormat="1" applyFont="1" applyFill="1" applyBorder="1"/>
    <xf numFmtId="3" fontId="1" fillId="0" borderId="24" xfId="3" applyNumberFormat="1" applyFont="1" applyFill="1" applyBorder="1"/>
    <xf numFmtId="4" fontId="1" fillId="0" borderId="47" xfId="2" applyNumberFormat="1" applyFont="1" applyFill="1" applyBorder="1"/>
    <xf numFmtId="4" fontId="2" fillId="0" borderId="25" xfId="3" applyNumberFormat="1" applyFont="1" applyFill="1" applyBorder="1"/>
    <xf numFmtId="3" fontId="2" fillId="0" borderId="36" xfId="3" applyNumberFormat="1" applyFont="1" applyFill="1" applyBorder="1"/>
    <xf numFmtId="4" fontId="1" fillId="0" borderId="39" xfId="3" applyNumberFormat="1" applyFont="1" applyFill="1" applyBorder="1"/>
    <xf numFmtId="4" fontId="3" fillId="0" borderId="37" xfId="3" applyNumberFormat="1" applyFont="1" applyFill="1" applyBorder="1"/>
    <xf numFmtId="4" fontId="2" fillId="0" borderId="39" xfId="3" applyNumberFormat="1" applyFont="1" applyFill="1" applyBorder="1"/>
    <xf numFmtId="4" fontId="2" fillId="0" borderId="37" xfId="3" applyNumberFormat="1" applyFont="1" applyFill="1" applyBorder="1"/>
    <xf numFmtId="4" fontId="4" fillId="0" borderId="6" xfId="3" applyNumberFormat="1" applyFont="1" applyFill="1" applyBorder="1"/>
    <xf numFmtId="4" fontId="5" fillId="0" borderId="43" xfId="3" applyNumberFormat="1" applyFont="1" applyFill="1" applyBorder="1"/>
    <xf numFmtId="0" fontId="1" fillId="0" borderId="0" xfId="1" applyFill="1" applyAlignment="1">
      <alignment horizontal="right"/>
    </xf>
    <xf numFmtId="4" fontId="1" fillId="0" borderId="0" xfId="1" applyNumberFormat="1" applyFill="1"/>
    <xf numFmtId="0" fontId="11" fillId="3" borderId="59" xfId="2" applyFont="1" applyFill="1" applyBorder="1" applyAlignment="1">
      <alignment horizontal="center" vertical="center" wrapText="1"/>
    </xf>
    <xf numFmtId="3" fontId="1" fillId="0" borderId="45" xfId="3" applyNumberFormat="1" applyFont="1" applyFill="1" applyBorder="1"/>
    <xf numFmtId="4" fontId="1" fillId="0" borderId="46" xfId="3" applyNumberFormat="1" applyFont="1" applyFill="1" applyBorder="1"/>
    <xf numFmtId="3" fontId="1" fillId="3" borderId="45" xfId="3" applyNumberFormat="1" applyFont="1" applyFill="1" applyBorder="1"/>
    <xf numFmtId="4" fontId="1" fillId="3" borderId="47" xfId="3" applyNumberFormat="1" applyFont="1" applyFill="1" applyBorder="1"/>
    <xf numFmtId="4" fontId="6" fillId="3" borderId="46" xfId="3" applyNumberFormat="1" applyFont="1" applyFill="1" applyBorder="1"/>
    <xf numFmtId="4" fontId="1" fillId="3" borderId="46" xfId="3" applyNumberFormat="1" applyFont="1" applyFill="1" applyBorder="1"/>
    <xf numFmtId="1" fontId="17" fillId="0" borderId="47" xfId="0" applyNumberFormat="1" applyFont="1" applyBorder="1"/>
    <xf numFmtId="2" fontId="17" fillId="0" borderId="47" xfId="0" applyNumberFormat="1" applyFont="1" applyBorder="1"/>
    <xf numFmtId="4" fontId="3" fillId="0" borderId="46" xfId="3" applyNumberFormat="1" applyFont="1" applyFill="1" applyBorder="1"/>
    <xf numFmtId="4" fontId="2" fillId="0" borderId="46" xfId="3" applyNumberFormat="1" applyFont="1" applyFill="1" applyBorder="1"/>
    <xf numFmtId="4" fontId="1" fillId="0" borderId="45" xfId="3" applyNumberFormat="1" applyFont="1" applyFill="1" applyBorder="1"/>
    <xf numFmtId="4" fontId="1" fillId="0" borderId="47" xfId="3" applyNumberFormat="1" applyFont="1" applyFill="1" applyBorder="1"/>
    <xf numFmtId="3" fontId="1" fillId="0" borderId="45" xfId="3" applyNumberFormat="1" applyFont="1" applyFill="1" applyBorder="1" applyAlignment="1"/>
    <xf numFmtId="0" fontId="8" fillId="0" borderId="59" xfId="2" applyFont="1" applyFill="1" applyBorder="1" applyAlignment="1">
      <alignment horizontal="center" vertical="center" wrapText="1"/>
    </xf>
    <xf numFmtId="3" fontId="1" fillId="0" borderId="10" xfId="3" applyNumberFormat="1" applyFont="1" applyFill="1" applyBorder="1"/>
    <xf numFmtId="4" fontId="6" fillId="0" borderId="32" xfId="3" applyNumberFormat="1" applyFont="1" applyFill="1" applyBorder="1"/>
    <xf numFmtId="4" fontId="2" fillId="0" borderId="12" xfId="3" applyNumberFormat="1" applyFont="1" applyFill="1" applyBorder="1"/>
    <xf numFmtId="0" fontId="8" fillId="0" borderId="29" xfId="2" applyFont="1" applyFill="1" applyBorder="1" applyAlignment="1">
      <alignment horizontal="center" vertical="center" wrapText="1"/>
    </xf>
    <xf numFmtId="4" fontId="1" fillId="0" borderId="12" xfId="3" applyNumberFormat="1" applyFont="1" applyFill="1" applyBorder="1"/>
    <xf numFmtId="4" fontId="18" fillId="3" borderId="0" xfId="3" applyNumberFormat="1" applyFont="1" applyFill="1" applyBorder="1"/>
    <xf numFmtId="0" fontId="8" fillId="0" borderId="62" xfId="2" applyFont="1" applyFill="1" applyBorder="1" applyAlignment="1">
      <alignment horizontal="center" vertical="center" wrapText="1"/>
    </xf>
    <xf numFmtId="4" fontId="1" fillId="0" borderId="53" xfId="3" applyNumberFormat="1" applyFont="1" applyFill="1" applyBorder="1"/>
    <xf numFmtId="4" fontId="1" fillId="0" borderId="61" xfId="3" applyNumberFormat="1" applyFont="1" applyFill="1" applyBorder="1"/>
    <xf numFmtId="4" fontId="6" fillId="3" borderId="54" xfId="3" applyNumberFormat="1" applyFont="1" applyFill="1" applyBorder="1"/>
    <xf numFmtId="3" fontId="1" fillId="3" borderId="53" xfId="3" applyNumberFormat="1" applyFont="1" applyFill="1" applyBorder="1"/>
    <xf numFmtId="4" fontId="1" fillId="3" borderId="61" xfId="3" applyNumberFormat="1" applyFont="1" applyFill="1" applyBorder="1"/>
    <xf numFmtId="4" fontId="1" fillId="3" borderId="54" xfId="3" applyNumberFormat="1" applyFont="1" applyFill="1" applyBorder="1"/>
    <xf numFmtId="0" fontId="8" fillId="4" borderId="3" xfId="2" applyFont="1" applyFill="1" applyBorder="1" applyAlignment="1">
      <alignment horizontal="center" vertical="center" wrapText="1"/>
    </xf>
    <xf numFmtId="1" fontId="4" fillId="4" borderId="31" xfId="3" applyNumberFormat="1" applyFont="1" applyFill="1" applyBorder="1" applyAlignment="1"/>
    <xf numFmtId="3" fontId="4" fillId="4" borderId="31" xfId="3" applyNumberFormat="1" applyFont="1" applyFill="1" applyBorder="1" applyAlignment="1"/>
    <xf numFmtId="3" fontId="4" fillId="4" borderId="31" xfId="3" applyNumberFormat="1" applyFont="1" applyFill="1" applyBorder="1" applyAlignment="1">
      <alignment horizontal="center"/>
    </xf>
    <xf numFmtId="4" fontId="3" fillId="4" borderId="32" xfId="3" applyNumberFormat="1" applyFont="1" applyFill="1" applyBorder="1"/>
    <xf numFmtId="0" fontId="18" fillId="11" borderId="3" xfId="2" applyFont="1" applyFill="1" applyBorder="1" applyAlignment="1">
      <alignment horizontal="center" vertical="center" wrapText="1"/>
    </xf>
    <xf numFmtId="1" fontId="18" fillId="11" borderId="31" xfId="3" applyNumberFormat="1" applyFont="1" applyFill="1" applyBorder="1" applyAlignment="1"/>
    <xf numFmtId="4" fontId="4" fillId="11" borderId="32" xfId="3" applyNumberFormat="1" applyFont="1" applyFill="1" applyBorder="1"/>
    <xf numFmtId="3" fontId="4" fillId="11" borderId="31" xfId="3" applyNumberFormat="1" applyFont="1" applyFill="1" applyBorder="1" applyAlignment="1">
      <alignment horizontal="center"/>
    </xf>
    <xf numFmtId="4" fontId="4" fillId="11" borderId="35" xfId="3" applyNumberFormat="1" applyFont="1" applyFill="1" applyBorder="1"/>
    <xf numFmtId="4" fontId="3" fillId="11" borderId="35" xfId="3" applyNumberFormat="1" applyFont="1" applyFill="1" applyBorder="1"/>
    <xf numFmtId="1" fontId="4" fillId="11" borderId="31" xfId="3" applyNumberFormat="1" applyFont="1" applyFill="1" applyBorder="1" applyAlignment="1">
      <alignment horizontal="center"/>
    </xf>
    <xf numFmtId="4" fontId="18" fillId="11" borderId="31" xfId="3" applyNumberFormat="1" applyFont="1" applyFill="1" applyBorder="1"/>
    <xf numFmtId="4" fontId="18" fillId="11" borderId="32" xfId="3" applyNumberFormat="1" applyFont="1" applyFill="1" applyBorder="1"/>
    <xf numFmtId="4" fontId="18" fillId="11" borderId="35" xfId="3" applyNumberFormat="1" applyFont="1" applyFill="1" applyBorder="1"/>
    <xf numFmtId="0" fontId="1" fillId="0" borderId="0" xfId="2"/>
    <xf numFmtId="0" fontId="1" fillId="0" borderId="0" xfId="2" applyFont="1"/>
    <xf numFmtId="0" fontId="6" fillId="0" borderId="0" xfId="2" applyFont="1"/>
    <xf numFmtId="0" fontId="2" fillId="12" borderId="3" xfId="2" applyFont="1" applyFill="1" applyBorder="1" applyAlignment="1">
      <alignment horizontal="center" vertical="center"/>
    </xf>
    <xf numFmtId="0" fontId="2" fillId="12" borderId="5" xfId="2" applyFont="1" applyFill="1" applyBorder="1" applyAlignment="1">
      <alignment horizontal="center" vertical="center"/>
    </xf>
    <xf numFmtId="0" fontId="2" fillId="12" borderId="31" xfId="2" applyFont="1" applyFill="1" applyBorder="1" applyAlignment="1">
      <alignment horizontal="center" vertical="center"/>
    </xf>
    <xf numFmtId="0" fontId="2" fillId="12" borderId="35" xfId="2" applyFont="1" applyFill="1" applyBorder="1" applyAlignment="1">
      <alignment horizontal="center" vertical="center"/>
    </xf>
    <xf numFmtId="0" fontId="3" fillId="12" borderId="32" xfId="2" applyFont="1" applyFill="1" applyBorder="1" applyAlignment="1">
      <alignment horizontal="center" vertical="center"/>
    </xf>
    <xf numFmtId="0" fontId="2" fillId="12" borderId="32" xfId="2" applyFont="1" applyFill="1" applyBorder="1" applyAlignment="1">
      <alignment horizontal="center" vertical="center"/>
    </xf>
    <xf numFmtId="0" fontId="2" fillId="12" borderId="30" xfId="2" applyFont="1" applyFill="1" applyBorder="1" applyAlignment="1">
      <alignment horizontal="center" vertical="center"/>
    </xf>
    <xf numFmtId="0" fontId="1" fillId="12" borderId="0" xfId="1" applyFill="1"/>
    <xf numFmtId="3" fontId="1" fillId="12" borderId="31" xfId="3" applyNumberFormat="1" applyFont="1" applyFill="1" applyBorder="1"/>
    <xf numFmtId="166" fontId="1" fillId="12" borderId="38" xfId="4" applyNumberFormat="1" applyFont="1" applyFill="1" applyBorder="1"/>
    <xf numFmtId="3" fontId="19" fillId="12" borderId="31" xfId="3" applyNumberFormat="1" applyFont="1" applyFill="1" applyBorder="1"/>
    <xf numFmtId="4" fontId="4" fillId="12" borderId="32" xfId="3" applyNumberFormat="1" applyFont="1" applyFill="1" applyBorder="1"/>
    <xf numFmtId="3" fontId="1" fillId="12" borderId="33" xfId="3" applyNumberFormat="1" applyFont="1" applyFill="1" applyBorder="1"/>
    <xf numFmtId="4" fontId="2" fillId="12" borderId="32" xfId="3" applyNumberFormat="1" applyFont="1" applyFill="1" applyBorder="1"/>
    <xf numFmtId="4" fontId="1" fillId="12" borderId="31" xfId="3" applyNumberFormat="1" applyFont="1" applyFill="1" applyBorder="1"/>
    <xf numFmtId="4" fontId="1" fillId="12" borderId="35" xfId="3" applyNumberFormat="1" applyFont="1" applyFill="1" applyBorder="1"/>
    <xf numFmtId="4" fontId="6" fillId="12" borderId="32" xfId="3" applyNumberFormat="1" applyFont="1" applyFill="1" applyBorder="1"/>
    <xf numFmtId="4" fontId="1" fillId="12" borderId="32" xfId="3" applyNumberFormat="1" applyFont="1" applyFill="1" applyBorder="1"/>
    <xf numFmtId="4" fontId="4" fillId="12" borderId="30" xfId="3" applyNumberFormat="1" applyFont="1" applyFill="1" applyBorder="1"/>
    <xf numFmtId="167" fontId="21" fillId="0" borderId="0" xfId="5" applyNumberFormat="1" applyFont="1"/>
    <xf numFmtId="2" fontId="1" fillId="0" borderId="0" xfId="1" applyNumberFormat="1" applyBorder="1"/>
    <xf numFmtId="3" fontId="1" fillId="0" borderId="0" xfId="3" applyNumberFormat="1" applyFont="1" applyFill="1" applyBorder="1"/>
    <xf numFmtId="166" fontId="1" fillId="0" borderId="0" xfId="4" applyNumberFormat="1" applyFont="1" applyFill="1" applyBorder="1"/>
    <xf numFmtId="3" fontId="19" fillId="0" borderId="0" xfId="3" applyNumberFormat="1" applyFont="1" applyFill="1" applyBorder="1"/>
    <xf numFmtId="4" fontId="4" fillId="0" borderId="0" xfId="3" applyNumberFormat="1" applyFont="1" applyFill="1" applyBorder="1"/>
    <xf numFmtId="0" fontId="1" fillId="0" borderId="0" xfId="1" applyFill="1" applyBorder="1"/>
    <xf numFmtId="166" fontId="1" fillId="0" borderId="0" xfId="1" applyNumberFormat="1" applyBorder="1"/>
    <xf numFmtId="4" fontId="1" fillId="0" borderId="0" xfId="1" applyNumberFormat="1" applyBorder="1"/>
    <xf numFmtId="2" fontId="22" fillId="0" borderId="0" xfId="1" applyNumberFormat="1" applyFont="1" applyBorder="1"/>
    <xf numFmtId="0" fontId="1" fillId="0" borderId="0" xfId="1" applyAlignment="1">
      <alignment horizontal="center" vertical="center"/>
    </xf>
    <xf numFmtId="0" fontId="4" fillId="2" borderId="62" xfId="1" applyFont="1" applyFill="1" applyBorder="1" applyAlignment="1">
      <alignment horizontal="center" vertical="center"/>
    </xf>
    <xf numFmtId="0" fontId="4" fillId="2" borderId="71" xfId="1" applyFont="1" applyFill="1" applyBorder="1" applyAlignment="1">
      <alignment horizontal="center" vertical="center"/>
    </xf>
    <xf numFmtId="0" fontId="4" fillId="2" borderId="72" xfId="1" applyFont="1" applyFill="1" applyBorder="1" applyAlignment="1">
      <alignment horizontal="center" vertical="center"/>
    </xf>
    <xf numFmtId="0" fontId="5" fillId="0" borderId="44" xfId="2" applyFont="1" applyFill="1" applyBorder="1" applyAlignment="1">
      <alignment horizontal="center" vertical="center"/>
    </xf>
    <xf numFmtId="0" fontId="5" fillId="0" borderId="51" xfId="2" applyFont="1" applyFill="1" applyBorder="1" applyAlignment="1">
      <alignment horizontal="center" vertical="center"/>
    </xf>
    <xf numFmtId="0" fontId="5" fillId="0" borderId="57" xfId="2" applyFont="1" applyFill="1" applyBorder="1" applyAlignment="1">
      <alignment horizontal="center" vertical="center"/>
    </xf>
    <xf numFmtId="0" fontId="5" fillId="0" borderId="59" xfId="2" applyFont="1" applyFill="1" applyBorder="1" applyAlignment="1">
      <alignment horizontal="center" vertical="center"/>
    </xf>
    <xf numFmtId="0" fontId="5" fillId="0" borderId="29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165" fontId="5" fillId="0" borderId="44" xfId="2" quotePrefix="1" applyNumberFormat="1" applyFont="1" applyFill="1" applyBorder="1" applyAlignment="1">
      <alignment horizontal="center" vertical="center"/>
    </xf>
    <xf numFmtId="165" fontId="5" fillId="0" borderId="51" xfId="2" quotePrefix="1" applyNumberFormat="1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0" fontId="14" fillId="0" borderId="44" xfId="2" applyFont="1" applyFill="1" applyBorder="1" applyAlignment="1">
      <alignment horizontal="center" vertical="center"/>
    </xf>
    <xf numFmtId="0" fontId="14" fillId="0" borderId="51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5" fillId="3" borderId="51" xfId="2" applyFont="1" applyFill="1" applyBorder="1" applyAlignment="1">
      <alignment horizontal="center" vertical="center"/>
    </xf>
    <xf numFmtId="3" fontId="5" fillId="0" borderId="23" xfId="2" quotePrefix="1" applyNumberFormat="1" applyFont="1" applyFill="1" applyBorder="1" applyAlignment="1">
      <alignment horizontal="center" vertical="center"/>
    </xf>
    <xf numFmtId="3" fontId="5" fillId="0" borderId="44" xfId="2" quotePrefix="1" applyNumberFormat="1" applyFont="1" applyFill="1" applyBorder="1" applyAlignment="1">
      <alignment horizontal="center" vertical="center"/>
    </xf>
    <xf numFmtId="3" fontId="5" fillId="0" borderId="51" xfId="2" quotePrefix="1" applyNumberFormat="1" applyFont="1" applyFill="1" applyBorder="1" applyAlignment="1">
      <alignment horizontal="center" vertical="center"/>
    </xf>
    <xf numFmtId="0" fontId="1" fillId="0" borderId="44" xfId="2" applyFont="1" applyFill="1" applyBorder="1" applyAlignment="1">
      <alignment horizontal="center" vertical="center"/>
    </xf>
    <xf numFmtId="0" fontId="11" fillId="12" borderId="2" xfId="2" applyFont="1" applyFill="1" applyBorder="1" applyAlignment="1">
      <alignment horizontal="center" vertical="center" wrapText="1"/>
    </xf>
    <xf numFmtId="0" fontId="11" fillId="12" borderId="19" xfId="2" applyFont="1" applyFill="1" applyBorder="1" applyAlignment="1">
      <alignment horizontal="center" vertical="center" wrapText="1"/>
    </xf>
    <xf numFmtId="0" fontId="2" fillId="5" borderId="26" xfId="2" applyFont="1" applyFill="1" applyBorder="1" applyAlignment="1">
      <alignment horizontal="center" vertical="center"/>
    </xf>
    <xf numFmtId="0" fontId="15" fillId="7" borderId="3" xfId="2" applyFont="1" applyFill="1" applyBorder="1" applyAlignment="1">
      <alignment horizontal="center" vertical="center" wrapText="1"/>
    </xf>
    <xf numFmtId="0" fontId="11" fillId="0" borderId="59" xfId="2" applyFont="1" applyFill="1" applyBorder="1" applyAlignment="1">
      <alignment horizontal="center" vertical="center" wrapText="1"/>
    </xf>
    <xf numFmtId="0" fontId="1" fillId="0" borderId="0" xfId="2" applyAlignment="1">
      <alignment horizontal="center" vertical="center"/>
    </xf>
    <xf numFmtId="0" fontId="1" fillId="0" borderId="0" xfId="1" applyFill="1" applyAlignment="1">
      <alignment horizontal="center" vertical="center"/>
    </xf>
    <xf numFmtId="0" fontId="2" fillId="0" borderId="0" xfId="1" applyFont="1" applyAlignment="1">
      <alignment horizontal="left"/>
    </xf>
    <xf numFmtId="0" fontId="5" fillId="0" borderId="0" xfId="1" applyFont="1" applyFill="1" applyAlignment="1">
      <alignment horizontal="left"/>
    </xf>
    <xf numFmtId="49" fontId="4" fillId="0" borderId="1" xfId="1" applyNumberFormat="1" applyFont="1" applyFill="1" applyBorder="1" applyAlignment="1">
      <alignment horizontal="left" vertical="center"/>
    </xf>
    <xf numFmtId="0" fontId="1" fillId="13" borderId="0" xfId="1" applyFill="1"/>
    <xf numFmtId="0" fontId="1" fillId="13" borderId="0" xfId="1" applyFill="1" applyAlignment="1">
      <alignment horizontal="right"/>
    </xf>
  </cellXfs>
  <cellStyles count="6">
    <cellStyle name="Millares 12 2" xfId="5"/>
    <cellStyle name="Millares_EJECUCION MINSA DICIEMBRE 2007" xfId="4"/>
    <cellStyle name="Millares_Hoja1 3 2" xfId="3"/>
    <cellStyle name="Normal" xfId="0" builtinId="0"/>
    <cellStyle name="Normal 14 2" xfId="1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676951</xdr:colOff>
      <xdr:row>0</xdr:row>
      <xdr:rowOff>122463</xdr:rowOff>
    </xdr:from>
    <xdr:to>
      <xdr:col>14</xdr:col>
      <xdr:colOff>693960</xdr:colOff>
      <xdr:row>1</xdr:row>
      <xdr:rowOff>108527</xdr:rowOff>
    </xdr:to>
    <xdr:pic>
      <xdr:nvPicPr>
        <xdr:cNvPr id="2" name="1 Imagen" descr="MEMBRETE.gif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15826" y="122463"/>
          <a:ext cx="5514295" cy="86712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G183"/>
  <sheetViews>
    <sheetView tabSelected="1" zoomScale="40" zoomScaleNormal="40" workbookViewId="0">
      <selection activeCell="R149" sqref="R149"/>
    </sheetView>
  </sheetViews>
  <sheetFormatPr baseColWidth="10" defaultRowHeight="12.75"/>
  <cols>
    <col min="1" max="1" width="24.85546875" style="389" customWidth="1"/>
    <col min="2" max="13" width="11.42578125" style="4"/>
    <col min="14" max="14" width="13.85546875" style="4" customWidth="1"/>
    <col min="15" max="20" width="11.42578125" style="4"/>
    <col min="21" max="21" width="9.140625" style="4" customWidth="1"/>
    <col min="22" max="22" width="14.5703125" style="4" customWidth="1"/>
    <col min="23" max="23" width="9.85546875" style="13" customWidth="1"/>
    <col min="24" max="24" width="14.5703125" style="4" customWidth="1"/>
    <col min="25" max="16384" width="11.42578125" style="4"/>
  </cols>
  <sheetData>
    <row r="1" spans="1:24" ht="69" customHeight="1"/>
    <row r="2" spans="1:24" ht="26.25" customHeight="1"/>
    <row r="3" spans="1:24">
      <c r="A3" s="417" t="s">
        <v>0</v>
      </c>
      <c r="B3" s="417"/>
      <c r="C3" s="417"/>
      <c r="D3" s="1"/>
      <c r="E3" s="1"/>
      <c r="F3" s="1"/>
      <c r="G3" s="1"/>
      <c r="H3" s="2"/>
      <c r="I3" s="2"/>
      <c r="J3" s="3"/>
      <c r="K3" s="2"/>
      <c r="L3" s="2"/>
      <c r="M3" s="1"/>
      <c r="N3" s="1"/>
      <c r="O3" s="1"/>
      <c r="P3" s="1"/>
      <c r="Q3" s="1"/>
      <c r="R3" s="1"/>
      <c r="S3" s="1"/>
      <c r="T3" s="1"/>
      <c r="W3" s="5" t="s">
        <v>1</v>
      </c>
    </row>
    <row r="4" spans="1:24">
      <c r="A4" s="9" t="s">
        <v>2</v>
      </c>
      <c r="B4" s="9"/>
      <c r="C4" s="9"/>
      <c r="D4" s="6"/>
      <c r="E4" s="6"/>
      <c r="F4" s="6"/>
      <c r="G4" s="6"/>
      <c r="H4" s="6"/>
      <c r="I4" s="6"/>
      <c r="J4" s="7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8"/>
      <c r="X4" s="6"/>
    </row>
    <row r="5" spans="1:24">
      <c r="A5" s="9" t="s">
        <v>3</v>
      </c>
      <c r="B5" s="9"/>
      <c r="C5" s="418"/>
      <c r="D5" s="10"/>
      <c r="E5" s="10"/>
      <c r="F5" s="10"/>
      <c r="G5" s="10"/>
      <c r="H5" s="10"/>
      <c r="I5" s="10"/>
      <c r="J5" s="11"/>
      <c r="K5" s="10"/>
      <c r="L5" s="10"/>
      <c r="M5" s="10"/>
      <c r="N5" s="10"/>
      <c r="O5" s="12"/>
      <c r="P5" s="12"/>
      <c r="Q5" s="12"/>
      <c r="R5" s="12"/>
      <c r="S5" s="12"/>
      <c r="T5" s="12"/>
    </row>
    <row r="6" spans="1:24">
      <c r="A6" s="9" t="s">
        <v>4</v>
      </c>
      <c r="B6" s="9"/>
      <c r="C6" s="418"/>
      <c r="D6" s="10"/>
      <c r="E6" s="10"/>
      <c r="F6" s="10"/>
      <c r="G6" s="10"/>
      <c r="H6" s="10"/>
      <c r="I6" s="10"/>
      <c r="J6" s="11"/>
      <c r="K6" s="10"/>
      <c r="L6" s="10"/>
      <c r="N6" s="10"/>
      <c r="O6" s="10"/>
    </row>
    <row r="7" spans="1:24" ht="16.5" thickBot="1">
      <c r="A7" s="419" t="s">
        <v>5</v>
      </c>
      <c r="B7" s="419"/>
      <c r="C7" s="419"/>
      <c r="D7" s="14"/>
      <c r="E7" s="14"/>
      <c r="F7" s="14"/>
      <c r="G7" s="14"/>
      <c r="H7" s="14"/>
      <c r="I7" s="14"/>
      <c r="J7" s="15"/>
      <c r="K7" s="14"/>
      <c r="L7" s="14"/>
      <c r="M7" s="14"/>
      <c r="N7" s="14"/>
      <c r="O7" s="10"/>
      <c r="T7" s="16"/>
    </row>
    <row r="8" spans="1:24" ht="13.5" thickBot="1">
      <c r="A8" s="17" t="s">
        <v>6</v>
      </c>
      <c r="B8" s="18" t="s">
        <v>7</v>
      </c>
      <c r="C8" s="19"/>
      <c r="D8" s="19"/>
      <c r="E8" s="19"/>
      <c r="F8" s="19"/>
      <c r="G8" s="19"/>
      <c r="H8" s="19"/>
      <c r="I8" s="19"/>
      <c r="J8" s="20"/>
      <c r="K8" s="19"/>
      <c r="L8" s="19"/>
      <c r="M8" s="19"/>
      <c r="N8" s="21"/>
      <c r="O8" s="22"/>
      <c r="P8" s="23" t="s">
        <v>8</v>
      </c>
      <c r="Q8" s="24"/>
      <c r="R8" s="24"/>
      <c r="S8" s="24"/>
      <c r="T8" s="25"/>
    </row>
    <row r="9" spans="1:24" ht="13.5" thickBot="1">
      <c r="A9" s="26"/>
      <c r="B9" s="27" t="s">
        <v>9</v>
      </c>
      <c r="C9" s="28"/>
      <c r="D9" s="28"/>
      <c r="E9" s="28"/>
      <c r="F9" s="28"/>
      <c r="G9" s="28"/>
      <c r="H9" s="28"/>
      <c r="I9" s="28"/>
      <c r="J9" s="29"/>
      <c r="K9" s="28"/>
      <c r="L9" s="28"/>
      <c r="M9" s="28"/>
      <c r="N9" s="30"/>
      <c r="O9" s="31"/>
      <c r="P9" s="32"/>
      <c r="Q9" s="33"/>
      <c r="R9" s="33"/>
      <c r="S9" s="33"/>
      <c r="T9" s="34"/>
      <c r="V9" s="23" t="s">
        <v>10</v>
      </c>
      <c r="W9" s="24"/>
      <c r="X9" s="25"/>
    </row>
    <row r="10" spans="1:24">
      <c r="A10" s="26"/>
      <c r="B10" s="35" t="s">
        <v>11</v>
      </c>
      <c r="C10" s="36" t="s">
        <v>12</v>
      </c>
      <c r="D10" s="35" t="s">
        <v>11</v>
      </c>
      <c r="E10" s="36" t="s">
        <v>13</v>
      </c>
      <c r="F10" s="37" t="s">
        <v>14</v>
      </c>
      <c r="G10" s="36" t="s">
        <v>15</v>
      </c>
      <c r="H10" s="38"/>
      <c r="I10" s="39" t="s">
        <v>16</v>
      </c>
      <c r="J10" s="40" t="s">
        <v>17</v>
      </c>
      <c r="K10" s="38"/>
      <c r="L10" s="39" t="s">
        <v>18</v>
      </c>
      <c r="M10" s="41" t="s">
        <v>19</v>
      </c>
      <c r="N10" s="42" t="s">
        <v>20</v>
      </c>
      <c r="O10" s="43"/>
      <c r="P10" s="44" t="s">
        <v>21</v>
      </c>
      <c r="Q10" s="45"/>
      <c r="R10" s="46" t="s">
        <v>22</v>
      </c>
      <c r="S10" s="45"/>
      <c r="T10" s="47" t="s">
        <v>23</v>
      </c>
      <c r="V10" s="48" t="s">
        <v>6</v>
      </c>
      <c r="W10" s="49" t="s">
        <v>14</v>
      </c>
      <c r="X10" s="50" t="s">
        <v>24</v>
      </c>
    </row>
    <row r="11" spans="1:24">
      <c r="A11" s="26"/>
      <c r="B11" s="51"/>
      <c r="C11" s="52"/>
      <c r="D11" s="51"/>
      <c r="E11" s="52"/>
      <c r="F11" s="53"/>
      <c r="G11" s="52"/>
      <c r="H11" s="54"/>
      <c r="I11" s="55"/>
      <c r="J11" s="56"/>
      <c r="K11" s="54"/>
      <c r="L11" s="55"/>
      <c r="M11" s="57"/>
      <c r="N11" s="58"/>
      <c r="O11" s="59"/>
      <c r="P11" s="60"/>
      <c r="Q11" s="61" t="s">
        <v>25</v>
      </c>
      <c r="R11" s="62"/>
      <c r="S11" s="61" t="s">
        <v>26</v>
      </c>
      <c r="T11" s="63"/>
      <c r="V11" s="64"/>
      <c r="W11" s="65"/>
      <c r="X11" s="66"/>
    </row>
    <row r="12" spans="1:24" ht="24.75" thickBot="1">
      <c r="A12" s="67"/>
      <c r="B12" s="68"/>
      <c r="C12" s="69"/>
      <c r="D12" s="68"/>
      <c r="E12" s="69"/>
      <c r="F12" s="70"/>
      <c r="G12" s="69"/>
      <c r="H12" s="54" t="s">
        <v>14</v>
      </c>
      <c r="I12" s="71"/>
      <c r="J12" s="72"/>
      <c r="K12" s="54" t="s">
        <v>14</v>
      </c>
      <c r="L12" s="71"/>
      <c r="M12" s="73"/>
      <c r="N12" s="74"/>
      <c r="O12" s="59"/>
      <c r="P12" s="75"/>
      <c r="Q12" s="76" t="s">
        <v>27</v>
      </c>
      <c r="R12" s="77"/>
      <c r="S12" s="76" t="s">
        <v>28</v>
      </c>
      <c r="T12" s="78"/>
      <c r="V12" s="79"/>
      <c r="W12" s="80"/>
      <c r="X12" s="81"/>
    </row>
    <row r="13" spans="1:24" ht="13.5" thickBot="1">
      <c r="A13" s="412" t="s">
        <v>29</v>
      </c>
      <c r="B13" s="82"/>
      <c r="C13" s="82"/>
      <c r="D13" s="82"/>
      <c r="E13" s="82"/>
      <c r="F13" s="82"/>
      <c r="G13" s="82"/>
      <c r="H13" s="82"/>
      <c r="I13" s="82"/>
      <c r="J13" s="83"/>
      <c r="K13" s="82"/>
      <c r="L13" s="82"/>
      <c r="M13" s="82"/>
      <c r="N13" s="84"/>
      <c r="O13" s="59"/>
      <c r="P13" s="85" t="s">
        <v>30</v>
      </c>
      <c r="Q13" s="86"/>
      <c r="R13" s="86"/>
      <c r="S13" s="86"/>
      <c r="T13" s="87"/>
      <c r="U13" s="389"/>
      <c r="V13" s="390" t="s">
        <v>29</v>
      </c>
      <c r="W13" s="391"/>
      <c r="X13" s="392"/>
    </row>
    <row r="14" spans="1:24" ht="23.25" thickBot="1">
      <c r="A14" s="88" t="s">
        <v>31</v>
      </c>
      <c r="B14" s="89">
        <f t="shared" ref="B14:N14" si="0">SUM(B15:B23)</f>
        <v>12</v>
      </c>
      <c r="C14" s="90">
        <f>SUM(C15:C23)</f>
        <v>47838.479999999996</v>
      </c>
      <c r="D14" s="89">
        <f t="shared" si="0"/>
        <v>0</v>
      </c>
      <c r="E14" s="90">
        <f t="shared" si="0"/>
        <v>0</v>
      </c>
      <c r="F14" s="91">
        <f t="shared" si="0"/>
        <v>0</v>
      </c>
      <c r="G14" s="92">
        <f t="shared" si="0"/>
        <v>0</v>
      </c>
      <c r="H14" s="89">
        <f t="shared" si="0"/>
        <v>7</v>
      </c>
      <c r="I14" s="93">
        <f>SUM(I15:I23)</f>
        <v>13235.19</v>
      </c>
      <c r="J14" s="93">
        <f>SUM(J15:J23)</f>
        <v>0</v>
      </c>
      <c r="K14" s="89">
        <f t="shared" si="0"/>
        <v>0</v>
      </c>
      <c r="L14" s="93">
        <f t="shared" si="0"/>
        <v>0</v>
      </c>
      <c r="M14" s="90">
        <f t="shared" si="0"/>
        <v>0</v>
      </c>
      <c r="N14" s="94">
        <f t="shared" si="0"/>
        <v>61073.67</v>
      </c>
      <c r="O14" s="95"/>
      <c r="P14" s="96">
        <f>SUM(P15:P23)</f>
        <v>0</v>
      </c>
      <c r="Q14" s="97">
        <f>SUM(Q15:Q23)</f>
        <v>0</v>
      </c>
      <c r="R14" s="98">
        <f>SUM(R15:R23)</f>
        <v>0</v>
      </c>
      <c r="S14" s="97">
        <f>SUM(S15:S23)</f>
        <v>0</v>
      </c>
      <c r="T14" s="99">
        <f>SUM(T15:T23)</f>
        <v>0</v>
      </c>
      <c r="V14" s="100" t="s">
        <v>31</v>
      </c>
      <c r="W14" s="101">
        <f>SUM(W15:W23)</f>
        <v>8</v>
      </c>
      <c r="X14" s="102">
        <f>SUM(X15:X23)</f>
        <v>12181.12</v>
      </c>
    </row>
    <row r="15" spans="1:24">
      <c r="A15" s="103" t="s">
        <v>32</v>
      </c>
      <c r="B15" s="104"/>
      <c r="C15" s="105"/>
      <c r="D15" s="104"/>
      <c r="E15" s="105"/>
      <c r="F15" s="106"/>
      <c r="G15" s="107"/>
      <c r="H15" s="104"/>
      <c r="I15" s="108"/>
      <c r="J15" s="109"/>
      <c r="K15" s="110"/>
      <c r="L15" s="111"/>
      <c r="M15" s="112"/>
      <c r="N15" s="113">
        <f t="shared" ref="N15:N23" si="1">C15+E15+G15+I15+J15+L15+M15</f>
        <v>0</v>
      </c>
      <c r="O15" s="95"/>
      <c r="P15" s="114"/>
      <c r="Q15" s="112"/>
      <c r="R15" s="115"/>
      <c r="S15" s="116"/>
      <c r="T15" s="117">
        <f t="shared" ref="T15:T23" si="2">SUM(P15:S15)</f>
        <v>0</v>
      </c>
      <c r="V15" s="118"/>
      <c r="W15" s="119"/>
      <c r="X15" s="120"/>
    </row>
    <row r="16" spans="1:24">
      <c r="A16" s="393" t="s">
        <v>33</v>
      </c>
      <c r="B16" s="121"/>
      <c r="C16" s="122"/>
      <c r="D16" s="121"/>
      <c r="E16" s="122"/>
      <c r="F16" s="121"/>
      <c r="G16" s="123"/>
      <c r="H16" s="121"/>
      <c r="I16" s="124"/>
      <c r="J16" s="125"/>
      <c r="K16" s="126"/>
      <c r="L16" s="123"/>
      <c r="M16" s="127"/>
      <c r="N16" s="113">
        <f t="shared" si="1"/>
        <v>0</v>
      </c>
      <c r="O16" s="128"/>
      <c r="P16" s="129"/>
      <c r="Q16" s="127"/>
      <c r="R16" s="130"/>
      <c r="S16" s="131"/>
      <c r="T16" s="132">
        <f t="shared" si="2"/>
        <v>0</v>
      </c>
      <c r="V16" s="133" t="s">
        <v>33</v>
      </c>
      <c r="W16" s="134"/>
      <c r="X16" s="135"/>
    </row>
    <row r="17" spans="1:26">
      <c r="A17" s="393" t="s">
        <v>34</v>
      </c>
      <c r="B17" s="121"/>
      <c r="C17" s="122"/>
      <c r="D17" s="121"/>
      <c r="E17" s="122"/>
      <c r="F17" s="121"/>
      <c r="G17" s="123"/>
      <c r="H17" s="121"/>
      <c r="I17" s="124"/>
      <c r="J17" s="125"/>
      <c r="K17" s="126"/>
      <c r="L17" s="123"/>
      <c r="M17" s="127"/>
      <c r="N17" s="113">
        <f t="shared" si="1"/>
        <v>0</v>
      </c>
      <c r="O17" s="128"/>
      <c r="P17" s="129"/>
      <c r="Q17" s="127"/>
      <c r="R17" s="130"/>
      <c r="S17" s="131"/>
      <c r="T17" s="132">
        <f t="shared" si="2"/>
        <v>0</v>
      </c>
      <c r="V17" s="133" t="s">
        <v>34</v>
      </c>
      <c r="W17" s="134"/>
      <c r="X17" s="135"/>
    </row>
    <row r="18" spans="1:26">
      <c r="A18" s="393" t="s">
        <v>35</v>
      </c>
      <c r="B18" s="121"/>
      <c r="C18" s="122"/>
      <c r="D18" s="121"/>
      <c r="E18" s="122"/>
      <c r="F18" s="121"/>
      <c r="G18" s="123"/>
      <c r="H18" s="121"/>
      <c r="I18" s="124"/>
      <c r="J18" s="125"/>
      <c r="K18" s="126"/>
      <c r="L18" s="123"/>
      <c r="M18" s="127"/>
      <c r="N18" s="113">
        <f t="shared" si="1"/>
        <v>0</v>
      </c>
      <c r="O18" s="128"/>
      <c r="P18" s="129"/>
      <c r="Q18" s="127"/>
      <c r="R18" s="130"/>
      <c r="S18" s="131"/>
      <c r="T18" s="132">
        <f t="shared" si="2"/>
        <v>0</v>
      </c>
      <c r="V18" s="133" t="s">
        <v>35</v>
      </c>
      <c r="W18" s="134"/>
      <c r="X18" s="135"/>
    </row>
    <row r="19" spans="1:26" ht="15">
      <c r="A19" s="393" t="s">
        <v>36</v>
      </c>
      <c r="B19" s="136">
        <v>1</v>
      </c>
      <c r="C19" s="137">
        <v>9815.0300000000007</v>
      </c>
      <c r="D19" s="136">
        <v>0</v>
      </c>
      <c r="E19" s="137">
        <v>0</v>
      </c>
      <c r="F19" s="136">
        <v>0</v>
      </c>
      <c r="G19" s="137">
        <v>0</v>
      </c>
      <c r="H19" s="136">
        <v>0</v>
      </c>
      <c r="I19" s="137">
        <v>0</v>
      </c>
      <c r="J19" s="137">
        <v>0</v>
      </c>
      <c r="K19" s="136">
        <v>0</v>
      </c>
      <c r="L19" s="137">
        <v>0</v>
      </c>
      <c r="M19" s="137">
        <v>0</v>
      </c>
      <c r="N19" s="113">
        <f t="shared" si="1"/>
        <v>9815.0300000000007</v>
      </c>
      <c r="O19" s="137">
        <v>8458</v>
      </c>
      <c r="P19" s="137">
        <v>0</v>
      </c>
      <c r="Q19" s="136">
        <v>0</v>
      </c>
      <c r="R19" s="137">
        <v>0</v>
      </c>
      <c r="S19" s="137">
        <v>0</v>
      </c>
      <c r="T19" s="132">
        <f t="shared" si="2"/>
        <v>0</v>
      </c>
      <c r="V19" s="133" t="s">
        <v>36</v>
      </c>
      <c r="W19" s="138">
        <v>0</v>
      </c>
      <c r="X19" s="137">
        <v>0</v>
      </c>
    </row>
    <row r="20" spans="1:26" ht="15">
      <c r="A20" s="393" t="s">
        <v>37</v>
      </c>
      <c r="B20" s="136">
        <v>3</v>
      </c>
      <c r="C20" s="137">
        <v>24725.14</v>
      </c>
      <c r="D20" s="136">
        <v>0</v>
      </c>
      <c r="E20" s="137">
        <v>0</v>
      </c>
      <c r="F20" s="136">
        <v>0</v>
      </c>
      <c r="G20" s="137">
        <v>0</v>
      </c>
      <c r="H20" s="136">
        <v>0</v>
      </c>
      <c r="I20" s="137">
        <v>0</v>
      </c>
      <c r="J20" s="137">
        <v>0</v>
      </c>
      <c r="K20" s="136">
        <v>0</v>
      </c>
      <c r="L20" s="137">
        <v>0</v>
      </c>
      <c r="M20" s="137">
        <v>0</v>
      </c>
      <c r="N20" s="113">
        <f t="shared" si="1"/>
        <v>24725.14</v>
      </c>
      <c r="O20" s="137">
        <v>10654.21</v>
      </c>
      <c r="P20" s="137">
        <v>0</v>
      </c>
      <c r="Q20" s="136">
        <v>0</v>
      </c>
      <c r="R20" s="137">
        <v>0</v>
      </c>
      <c r="S20" s="137">
        <v>0</v>
      </c>
      <c r="T20" s="132">
        <f t="shared" si="2"/>
        <v>0</v>
      </c>
      <c r="V20" s="133" t="s">
        <v>37</v>
      </c>
      <c r="W20" s="139">
        <v>1</v>
      </c>
      <c r="X20" s="140">
        <v>1409.26</v>
      </c>
    </row>
    <row r="21" spans="1:26" ht="15">
      <c r="A21" s="393" t="s">
        <v>38</v>
      </c>
      <c r="B21" s="136">
        <v>6</v>
      </c>
      <c r="C21" s="137">
        <v>10723.6</v>
      </c>
      <c r="D21" s="136">
        <v>0</v>
      </c>
      <c r="E21" s="137">
        <v>0</v>
      </c>
      <c r="F21" s="136">
        <v>0</v>
      </c>
      <c r="G21" s="137">
        <v>0</v>
      </c>
      <c r="H21" s="136">
        <v>5</v>
      </c>
      <c r="I21" s="137">
        <v>10790.85</v>
      </c>
      <c r="J21" s="137">
        <v>0</v>
      </c>
      <c r="K21" s="136">
        <v>0</v>
      </c>
      <c r="L21" s="137">
        <v>0</v>
      </c>
      <c r="M21" s="137">
        <v>0</v>
      </c>
      <c r="N21" s="113">
        <f t="shared" si="1"/>
        <v>21514.45</v>
      </c>
      <c r="O21" s="137">
        <v>17190</v>
      </c>
      <c r="P21" s="137">
        <v>0</v>
      </c>
      <c r="Q21" s="136"/>
      <c r="R21" s="137"/>
      <c r="S21" s="137">
        <v>0</v>
      </c>
      <c r="T21" s="132">
        <f t="shared" si="2"/>
        <v>0</v>
      </c>
      <c r="V21" s="133" t="s">
        <v>38</v>
      </c>
      <c r="W21" s="139">
        <v>3</v>
      </c>
      <c r="X21" s="140">
        <v>6437.1</v>
      </c>
    </row>
    <row r="22" spans="1:26" ht="15">
      <c r="A22" s="393" t="s">
        <v>39</v>
      </c>
      <c r="B22" s="136">
        <v>0</v>
      </c>
      <c r="C22" s="137">
        <v>0</v>
      </c>
      <c r="D22" s="136">
        <v>0</v>
      </c>
      <c r="E22" s="137">
        <v>0</v>
      </c>
      <c r="F22" s="136">
        <v>0</v>
      </c>
      <c r="G22" s="137">
        <v>0</v>
      </c>
      <c r="H22" s="136">
        <v>0</v>
      </c>
      <c r="I22" s="137">
        <v>0</v>
      </c>
      <c r="J22" s="137">
        <v>0</v>
      </c>
      <c r="K22" s="136">
        <v>0</v>
      </c>
      <c r="L22" s="137">
        <v>0</v>
      </c>
      <c r="M22" s="137">
        <v>0</v>
      </c>
      <c r="N22" s="113">
        <f t="shared" si="1"/>
        <v>0</v>
      </c>
      <c r="O22" s="137">
        <v>0</v>
      </c>
      <c r="P22" s="137">
        <v>0</v>
      </c>
      <c r="Q22" s="136">
        <v>0</v>
      </c>
      <c r="R22" s="137">
        <v>0</v>
      </c>
      <c r="S22" s="137">
        <v>0</v>
      </c>
      <c r="T22" s="132">
        <f t="shared" si="2"/>
        <v>0</v>
      </c>
      <c r="V22" s="133" t="s">
        <v>39</v>
      </c>
      <c r="W22" s="139">
        <v>0</v>
      </c>
      <c r="X22" s="140">
        <v>0</v>
      </c>
    </row>
    <row r="23" spans="1:26" ht="15.75" thickBot="1">
      <c r="A23" s="394" t="s">
        <v>40</v>
      </c>
      <c r="B23" s="136">
        <v>2</v>
      </c>
      <c r="C23" s="137">
        <v>2574.71</v>
      </c>
      <c r="D23" s="136">
        <v>0</v>
      </c>
      <c r="E23" s="137">
        <v>0</v>
      </c>
      <c r="F23" s="136">
        <v>0</v>
      </c>
      <c r="G23" s="137">
        <v>0</v>
      </c>
      <c r="H23" s="136">
        <v>2</v>
      </c>
      <c r="I23" s="137">
        <v>2444.34</v>
      </c>
      <c r="J23" s="137">
        <v>0</v>
      </c>
      <c r="K23" s="136">
        <v>0</v>
      </c>
      <c r="L23" s="137">
        <v>0</v>
      </c>
      <c r="M23" s="137">
        <v>0</v>
      </c>
      <c r="N23" s="113">
        <f t="shared" si="1"/>
        <v>5019.05</v>
      </c>
      <c r="O23" s="137">
        <v>2188.8200000000002</v>
      </c>
      <c r="P23" s="137">
        <v>0</v>
      </c>
      <c r="Q23" s="136">
        <v>0</v>
      </c>
      <c r="R23" s="137">
        <v>0</v>
      </c>
      <c r="S23" s="137">
        <v>0</v>
      </c>
      <c r="T23" s="141">
        <f t="shared" si="2"/>
        <v>0</v>
      </c>
      <c r="V23" s="133" t="s">
        <v>40</v>
      </c>
      <c r="W23" s="139">
        <v>4</v>
      </c>
      <c r="X23" s="140">
        <v>4334.76</v>
      </c>
    </row>
    <row r="24" spans="1:26" ht="45.75" thickBot="1">
      <c r="A24" s="88" t="s">
        <v>41</v>
      </c>
      <c r="B24" s="89">
        <f>SUM(B25:B30)</f>
        <v>34</v>
      </c>
      <c r="C24" s="97">
        <f>SUM(C25:C30)</f>
        <v>34485.11</v>
      </c>
      <c r="D24" s="101">
        <f>SUM(D25:D30)</f>
        <v>0</v>
      </c>
      <c r="E24" s="97">
        <f>SUM(E25:E30)</f>
        <v>0</v>
      </c>
      <c r="F24" s="101">
        <f>SUM(F25:F30)</f>
        <v>0</v>
      </c>
      <c r="G24" s="102">
        <f>SUM(F25:F30)</f>
        <v>0</v>
      </c>
      <c r="H24" s="89">
        <f>SUM(H25:H30)</f>
        <v>28</v>
      </c>
      <c r="I24" s="93">
        <f>SUM(I25:I30)</f>
        <v>43527.45</v>
      </c>
      <c r="J24" s="93">
        <f>SUM(J25:J30)</f>
        <v>0</v>
      </c>
      <c r="K24" s="142">
        <f>SUM(K25:K30)</f>
        <v>0</v>
      </c>
      <c r="L24" s="143">
        <f>SUM(L25:L30)</f>
        <v>0</v>
      </c>
      <c r="M24" s="102"/>
      <c r="N24" s="144">
        <f>SUM(N25:N30)</f>
        <v>78012.56</v>
      </c>
      <c r="O24" s="128"/>
      <c r="P24" s="96">
        <f>SUM(P25:P30)</f>
        <v>0</v>
      </c>
      <c r="Q24" s="97">
        <f>SUM(Q25:Q30)</f>
        <v>0</v>
      </c>
      <c r="R24" s="98">
        <f>SUM(R25:R30)</f>
        <v>0</v>
      </c>
      <c r="S24" s="97">
        <f>SUM(S25:S30)</f>
        <v>0</v>
      </c>
      <c r="T24" s="145">
        <f>SUM(T25:T30)</f>
        <v>0</v>
      </c>
      <c r="V24" s="100" t="s">
        <v>42</v>
      </c>
      <c r="W24" s="101">
        <f>SUM(W25:W30)</f>
        <v>9</v>
      </c>
      <c r="X24" s="98">
        <f>SUM(X25:X30)</f>
        <v>8544.2000000000007</v>
      </c>
    </row>
    <row r="25" spans="1:26" ht="22.5">
      <c r="A25" s="103" t="s">
        <v>43</v>
      </c>
      <c r="B25" s="136">
        <v>1</v>
      </c>
      <c r="C25" s="137">
        <v>1119.57</v>
      </c>
      <c r="D25" s="136">
        <v>0</v>
      </c>
      <c r="E25" s="137">
        <v>0</v>
      </c>
      <c r="F25" s="136">
        <v>0</v>
      </c>
      <c r="G25" s="137">
        <v>0</v>
      </c>
      <c r="H25" s="136">
        <v>1</v>
      </c>
      <c r="I25" s="137">
        <v>1222.17</v>
      </c>
      <c r="J25" s="137">
        <v>0</v>
      </c>
      <c r="K25" s="136">
        <v>0</v>
      </c>
      <c r="L25" s="137">
        <v>0</v>
      </c>
      <c r="M25" s="137">
        <v>0</v>
      </c>
      <c r="N25" s="113">
        <f t="shared" ref="N25:N30" si="3">C25+E25+G25+I25+J25+L25+M25</f>
        <v>2341.7399999999998</v>
      </c>
      <c r="O25" s="128"/>
      <c r="P25" s="114"/>
      <c r="Q25" s="112"/>
      <c r="R25" s="115"/>
      <c r="S25" s="116"/>
      <c r="T25" s="117">
        <f t="shared" ref="T25:T30" si="4">SUM(P25:S25)</f>
        <v>0</v>
      </c>
      <c r="V25" s="146" t="s">
        <v>44</v>
      </c>
      <c r="W25" s="139">
        <v>1</v>
      </c>
      <c r="X25" s="140">
        <v>1160.1099999999999</v>
      </c>
      <c r="Z25" s="147"/>
    </row>
    <row r="26" spans="1:26" ht="15">
      <c r="A26" s="148" t="s">
        <v>45</v>
      </c>
      <c r="B26" s="136">
        <v>0</v>
      </c>
      <c r="C26" s="137">
        <v>0</v>
      </c>
      <c r="D26" s="136">
        <v>0</v>
      </c>
      <c r="E26" s="137">
        <v>0</v>
      </c>
      <c r="F26" s="136">
        <v>0</v>
      </c>
      <c r="G26" s="137">
        <v>0</v>
      </c>
      <c r="H26" s="136">
        <v>0</v>
      </c>
      <c r="I26" s="137">
        <v>0</v>
      </c>
      <c r="J26" s="137">
        <v>0</v>
      </c>
      <c r="K26" s="136">
        <v>0</v>
      </c>
      <c r="L26" s="137">
        <v>0</v>
      </c>
      <c r="M26" s="137">
        <v>0</v>
      </c>
      <c r="N26" s="113">
        <f t="shared" si="3"/>
        <v>0</v>
      </c>
      <c r="O26" s="128"/>
      <c r="P26" s="129"/>
      <c r="Q26" s="127"/>
      <c r="R26" s="130"/>
      <c r="S26" s="131"/>
      <c r="T26" s="132">
        <f t="shared" si="4"/>
        <v>0</v>
      </c>
      <c r="V26" s="146" t="s">
        <v>46</v>
      </c>
      <c r="W26" s="139">
        <v>1</v>
      </c>
      <c r="X26" s="140">
        <v>1186.7</v>
      </c>
    </row>
    <row r="27" spans="1:26" ht="15">
      <c r="A27" s="148" t="s">
        <v>47</v>
      </c>
      <c r="B27" s="136">
        <v>1</v>
      </c>
      <c r="C27" s="137">
        <v>1006.47</v>
      </c>
      <c r="D27" s="136">
        <v>0</v>
      </c>
      <c r="E27" s="137">
        <v>0</v>
      </c>
      <c r="F27" s="136">
        <v>0</v>
      </c>
      <c r="G27" s="137">
        <v>0</v>
      </c>
      <c r="H27" s="136">
        <v>1</v>
      </c>
      <c r="I27" s="137">
        <v>1222.17</v>
      </c>
      <c r="J27" s="137">
        <v>0</v>
      </c>
      <c r="K27" s="136">
        <v>0</v>
      </c>
      <c r="L27" s="137">
        <v>0</v>
      </c>
      <c r="M27" s="137">
        <v>0</v>
      </c>
      <c r="N27" s="113">
        <f>C27+E27+G27+I27+J27+L27+M27</f>
        <v>2228.6400000000003</v>
      </c>
      <c r="O27" s="128"/>
      <c r="P27" s="129"/>
      <c r="Q27" s="127"/>
      <c r="R27" s="130"/>
      <c r="S27" s="131"/>
      <c r="T27" s="132">
        <f t="shared" si="4"/>
        <v>0</v>
      </c>
      <c r="V27" s="146" t="s">
        <v>48</v>
      </c>
      <c r="W27" s="139">
        <v>3</v>
      </c>
      <c r="X27" s="140">
        <v>2797.57</v>
      </c>
    </row>
    <row r="28" spans="1:26" ht="15">
      <c r="A28" s="148" t="s">
        <v>49</v>
      </c>
      <c r="B28" s="136">
        <v>19</v>
      </c>
      <c r="C28" s="137">
        <v>18413.669999999998</v>
      </c>
      <c r="D28" s="136">
        <v>0</v>
      </c>
      <c r="E28" s="137">
        <v>0</v>
      </c>
      <c r="F28" s="136">
        <v>0</v>
      </c>
      <c r="G28" s="137">
        <v>0</v>
      </c>
      <c r="H28" s="136">
        <v>18</v>
      </c>
      <c r="I28" s="137">
        <v>25027.23</v>
      </c>
      <c r="J28" s="137">
        <v>0</v>
      </c>
      <c r="K28" s="136">
        <v>0</v>
      </c>
      <c r="L28" s="137">
        <v>0</v>
      </c>
      <c r="M28" s="137">
        <v>0</v>
      </c>
      <c r="N28" s="113">
        <f t="shared" si="3"/>
        <v>43440.899999999994</v>
      </c>
      <c r="O28" s="128"/>
      <c r="P28" s="129"/>
      <c r="Q28" s="127"/>
      <c r="R28" s="130"/>
      <c r="S28" s="131"/>
      <c r="T28" s="132">
        <f t="shared" si="4"/>
        <v>0</v>
      </c>
      <c r="V28" s="146" t="s">
        <v>50</v>
      </c>
      <c r="W28" s="139">
        <v>2</v>
      </c>
      <c r="X28" s="140">
        <v>1569.22</v>
      </c>
    </row>
    <row r="29" spans="1:26" ht="15">
      <c r="A29" s="148" t="s">
        <v>51</v>
      </c>
      <c r="B29" s="136">
        <v>6</v>
      </c>
      <c r="C29" s="137">
        <v>5784</v>
      </c>
      <c r="D29" s="136">
        <v>0</v>
      </c>
      <c r="E29" s="137">
        <v>0</v>
      </c>
      <c r="F29" s="136">
        <v>0</v>
      </c>
      <c r="G29" s="137">
        <v>0</v>
      </c>
      <c r="H29" s="136">
        <v>4</v>
      </c>
      <c r="I29" s="137">
        <v>8568.68</v>
      </c>
      <c r="J29" s="137">
        <v>0</v>
      </c>
      <c r="K29" s="136">
        <v>0</v>
      </c>
      <c r="L29" s="137">
        <v>0</v>
      </c>
      <c r="M29" s="137">
        <v>0</v>
      </c>
      <c r="N29" s="113">
        <f t="shared" si="3"/>
        <v>14352.68</v>
      </c>
      <c r="O29" s="128"/>
      <c r="P29" s="129"/>
      <c r="Q29" s="127"/>
      <c r="R29" s="130"/>
      <c r="S29" s="131"/>
      <c r="T29" s="132">
        <f t="shared" si="4"/>
        <v>0</v>
      </c>
      <c r="V29" s="146" t="s">
        <v>52</v>
      </c>
      <c r="W29" s="139">
        <v>2</v>
      </c>
      <c r="X29" s="140">
        <v>1830.6</v>
      </c>
    </row>
    <row r="30" spans="1:26" ht="15.75" thickBot="1">
      <c r="A30" s="149" t="s">
        <v>53</v>
      </c>
      <c r="B30" s="136">
        <v>7</v>
      </c>
      <c r="C30" s="137">
        <v>8161.4</v>
      </c>
      <c r="D30" s="136">
        <v>0</v>
      </c>
      <c r="E30" s="137">
        <v>0</v>
      </c>
      <c r="F30" s="136">
        <v>0</v>
      </c>
      <c r="G30" s="137">
        <v>0</v>
      </c>
      <c r="H30" s="136">
        <v>4</v>
      </c>
      <c r="I30" s="137">
        <v>7487.2</v>
      </c>
      <c r="J30" s="137">
        <v>0</v>
      </c>
      <c r="K30" s="136">
        <v>0</v>
      </c>
      <c r="L30" s="137">
        <v>0</v>
      </c>
      <c r="M30" s="137">
        <v>0</v>
      </c>
      <c r="N30" s="113">
        <f t="shared" si="3"/>
        <v>15648.599999999999</v>
      </c>
      <c r="O30" s="128"/>
      <c r="P30" s="150"/>
      <c r="Q30" s="151"/>
      <c r="R30" s="152"/>
      <c r="S30" s="153"/>
      <c r="T30" s="141">
        <f t="shared" si="4"/>
        <v>0</v>
      </c>
      <c r="V30" s="146" t="s">
        <v>54</v>
      </c>
      <c r="W30" s="139">
        <v>0</v>
      </c>
      <c r="X30" s="140">
        <v>0</v>
      </c>
    </row>
    <row r="31" spans="1:26" ht="34.5" thickBot="1">
      <c r="A31" s="88" t="s">
        <v>55</v>
      </c>
      <c r="B31" s="89">
        <f>SUM(B32:B37)</f>
        <v>112</v>
      </c>
      <c r="C31" s="102">
        <f>SUM(C32:C37)</f>
        <v>94808.23</v>
      </c>
      <c r="D31" s="89">
        <f t="shared" ref="D31:N31" si="5">SUM(D32:D37)</f>
        <v>0</v>
      </c>
      <c r="E31" s="90">
        <f t="shared" si="5"/>
        <v>0</v>
      </c>
      <c r="F31" s="89">
        <f t="shared" si="5"/>
        <v>3</v>
      </c>
      <c r="G31" s="102">
        <f t="shared" si="5"/>
        <v>1577.5900000000001</v>
      </c>
      <c r="H31" s="89">
        <f t="shared" si="5"/>
        <v>105</v>
      </c>
      <c r="I31" s="143">
        <f t="shared" si="5"/>
        <v>138827.73000000001</v>
      </c>
      <c r="J31" s="143">
        <f t="shared" si="5"/>
        <v>0</v>
      </c>
      <c r="K31" s="142">
        <f t="shared" si="5"/>
        <v>0</v>
      </c>
      <c r="L31" s="143">
        <f t="shared" si="5"/>
        <v>0</v>
      </c>
      <c r="M31" s="102"/>
      <c r="N31" s="145">
        <f t="shared" si="5"/>
        <v>235213.55</v>
      </c>
      <c r="O31" s="95"/>
      <c r="P31" s="96">
        <f>SUM(P32:P37)</f>
        <v>0</v>
      </c>
      <c r="Q31" s="102">
        <f>SUM(Q32:Q37)</f>
        <v>0</v>
      </c>
      <c r="R31" s="96">
        <f>SUM(R32:R37)</f>
        <v>0</v>
      </c>
      <c r="S31" s="102">
        <f>SUM(S32:S37)</f>
        <v>0</v>
      </c>
      <c r="T31" s="145">
        <f>SUM(T32:T37)</f>
        <v>0</v>
      </c>
      <c r="V31" s="154" t="s">
        <v>56</v>
      </c>
      <c r="W31" s="101">
        <f>SUM(W32:W37)</f>
        <v>311</v>
      </c>
      <c r="X31" s="102">
        <f>SUM(X32:X37)</f>
        <v>286342.12</v>
      </c>
    </row>
    <row r="32" spans="1:26" ht="15">
      <c r="A32" s="395" t="s">
        <v>57</v>
      </c>
      <c r="B32" s="136">
        <v>26</v>
      </c>
      <c r="C32" s="137">
        <v>23742.55</v>
      </c>
      <c r="D32" s="136">
        <v>0</v>
      </c>
      <c r="E32" s="137">
        <v>0</v>
      </c>
      <c r="F32" s="136">
        <v>0</v>
      </c>
      <c r="G32" s="137">
        <v>0</v>
      </c>
      <c r="H32" s="136">
        <v>25</v>
      </c>
      <c r="I32" s="137">
        <v>32619.46</v>
      </c>
      <c r="J32" s="137">
        <v>0</v>
      </c>
      <c r="K32" s="136">
        <v>0</v>
      </c>
      <c r="L32" s="137">
        <v>0</v>
      </c>
      <c r="M32" s="137">
        <v>0</v>
      </c>
      <c r="N32" s="155">
        <f t="shared" ref="N32:N37" si="6">C32+E32+G32+I32+J32+L32+M32</f>
        <v>56362.009999999995</v>
      </c>
      <c r="O32" s="128"/>
      <c r="P32" s="114"/>
      <c r="Q32" s="112"/>
      <c r="R32" s="115"/>
      <c r="S32" s="116"/>
      <c r="T32" s="117">
        <f t="shared" ref="T32:T37" si="7">SUM(P32:S32)</f>
        <v>0</v>
      </c>
      <c r="V32" s="156" t="s">
        <v>58</v>
      </c>
      <c r="W32" s="139">
        <v>234</v>
      </c>
      <c r="X32" s="140">
        <v>218414.16</v>
      </c>
    </row>
    <row r="33" spans="1:24" ht="15">
      <c r="A33" s="396" t="s">
        <v>59</v>
      </c>
      <c r="B33" s="136">
        <v>20</v>
      </c>
      <c r="C33" s="137">
        <v>17787.990000000002</v>
      </c>
      <c r="D33" s="136">
        <v>0</v>
      </c>
      <c r="E33" s="137">
        <v>0</v>
      </c>
      <c r="F33" s="136">
        <v>1</v>
      </c>
      <c r="G33" s="137">
        <v>585.61</v>
      </c>
      <c r="H33" s="136">
        <v>20</v>
      </c>
      <c r="I33" s="137">
        <v>23669.35</v>
      </c>
      <c r="J33" s="137">
        <v>0</v>
      </c>
      <c r="K33" s="136">
        <v>0</v>
      </c>
      <c r="L33" s="137">
        <v>0</v>
      </c>
      <c r="M33" s="137">
        <v>0</v>
      </c>
      <c r="N33" s="113">
        <f t="shared" si="6"/>
        <v>42042.95</v>
      </c>
      <c r="O33" s="128"/>
      <c r="P33" s="129"/>
      <c r="Q33" s="127"/>
      <c r="R33" s="130"/>
      <c r="S33" s="131"/>
      <c r="T33" s="132">
        <f t="shared" si="7"/>
        <v>0</v>
      </c>
      <c r="V33" s="156" t="s">
        <v>60</v>
      </c>
      <c r="W33" s="139">
        <v>56</v>
      </c>
      <c r="X33" s="140">
        <v>50727.35</v>
      </c>
    </row>
    <row r="34" spans="1:24" ht="15">
      <c r="A34" s="396" t="s">
        <v>61</v>
      </c>
      <c r="B34" s="136">
        <v>10</v>
      </c>
      <c r="C34" s="137">
        <v>10726.82</v>
      </c>
      <c r="D34" s="136">
        <v>0</v>
      </c>
      <c r="E34" s="137">
        <v>0</v>
      </c>
      <c r="F34" s="136">
        <v>1</v>
      </c>
      <c r="G34" s="137">
        <v>551.94000000000005</v>
      </c>
      <c r="H34" s="136">
        <v>8</v>
      </c>
      <c r="I34" s="137">
        <v>9655.14</v>
      </c>
      <c r="J34" s="137">
        <v>0</v>
      </c>
      <c r="K34" s="136">
        <v>0</v>
      </c>
      <c r="L34" s="137">
        <v>0</v>
      </c>
      <c r="M34" s="137">
        <v>0</v>
      </c>
      <c r="N34" s="113">
        <f t="shared" si="6"/>
        <v>20933.900000000001</v>
      </c>
      <c r="O34" s="128"/>
      <c r="P34" s="129"/>
      <c r="Q34" s="127"/>
      <c r="R34" s="130"/>
      <c r="S34" s="131"/>
      <c r="T34" s="132">
        <f t="shared" si="7"/>
        <v>0</v>
      </c>
      <c r="V34" s="156" t="s">
        <v>62</v>
      </c>
      <c r="W34" s="139">
        <v>21</v>
      </c>
      <c r="X34" s="140">
        <v>17200.61</v>
      </c>
    </row>
    <row r="35" spans="1:24" ht="15">
      <c r="A35" s="396" t="s">
        <v>63</v>
      </c>
      <c r="B35" s="136">
        <v>46</v>
      </c>
      <c r="C35" s="137">
        <v>35221.64</v>
      </c>
      <c r="D35" s="136">
        <v>0</v>
      </c>
      <c r="E35" s="137">
        <v>0</v>
      </c>
      <c r="F35" s="136">
        <v>1</v>
      </c>
      <c r="G35" s="137">
        <v>440.04</v>
      </c>
      <c r="H35" s="136">
        <v>43</v>
      </c>
      <c r="I35" s="137">
        <v>62373.11</v>
      </c>
      <c r="J35" s="137">
        <v>0</v>
      </c>
      <c r="K35" s="136">
        <v>0</v>
      </c>
      <c r="L35" s="137">
        <v>0</v>
      </c>
      <c r="M35" s="137">
        <v>0</v>
      </c>
      <c r="N35" s="113">
        <f t="shared" si="6"/>
        <v>98034.790000000008</v>
      </c>
      <c r="O35" s="128"/>
      <c r="P35" s="129"/>
      <c r="Q35" s="127"/>
      <c r="R35" s="130"/>
      <c r="S35" s="131"/>
      <c r="T35" s="132">
        <f t="shared" si="7"/>
        <v>0</v>
      </c>
      <c r="V35" s="156" t="s">
        <v>64</v>
      </c>
      <c r="W35" s="136">
        <v>0</v>
      </c>
      <c r="X35" s="137">
        <v>0</v>
      </c>
    </row>
    <row r="36" spans="1:24" ht="15">
      <c r="A36" s="396" t="s">
        <v>65</v>
      </c>
      <c r="B36" s="136">
        <v>0</v>
      </c>
      <c r="C36" s="137">
        <v>0</v>
      </c>
      <c r="D36" s="136">
        <v>0</v>
      </c>
      <c r="E36" s="137">
        <v>0</v>
      </c>
      <c r="F36" s="136">
        <v>0</v>
      </c>
      <c r="G36" s="137">
        <v>0</v>
      </c>
      <c r="H36" s="136">
        <v>0</v>
      </c>
      <c r="I36" s="137">
        <v>0</v>
      </c>
      <c r="J36" s="137">
        <v>0</v>
      </c>
      <c r="K36" s="136">
        <v>0</v>
      </c>
      <c r="L36" s="137">
        <v>0</v>
      </c>
      <c r="M36" s="137">
        <v>0</v>
      </c>
      <c r="N36" s="113">
        <f t="shared" si="6"/>
        <v>0</v>
      </c>
      <c r="O36" s="128"/>
      <c r="P36" s="129"/>
      <c r="Q36" s="127"/>
      <c r="R36" s="130"/>
      <c r="S36" s="131"/>
      <c r="T36" s="132">
        <f t="shared" si="7"/>
        <v>0</v>
      </c>
      <c r="V36" s="156" t="s">
        <v>66</v>
      </c>
      <c r="W36" s="136">
        <v>0</v>
      </c>
      <c r="X36" s="137">
        <v>0</v>
      </c>
    </row>
    <row r="37" spans="1:24" ht="15.75" thickBot="1">
      <c r="A37" s="397" t="s">
        <v>67</v>
      </c>
      <c r="B37" s="136">
        <v>10</v>
      </c>
      <c r="C37" s="137">
        <v>7329.23</v>
      </c>
      <c r="D37" s="136">
        <v>0</v>
      </c>
      <c r="E37" s="137">
        <v>0</v>
      </c>
      <c r="F37" s="136">
        <v>0</v>
      </c>
      <c r="G37" s="137">
        <v>0</v>
      </c>
      <c r="H37" s="136">
        <v>9</v>
      </c>
      <c r="I37" s="137">
        <v>10510.67</v>
      </c>
      <c r="J37" s="137">
        <v>0</v>
      </c>
      <c r="K37" s="136">
        <v>0</v>
      </c>
      <c r="L37" s="137">
        <v>0</v>
      </c>
      <c r="M37" s="137">
        <v>0</v>
      </c>
      <c r="N37" s="157">
        <f t="shared" si="6"/>
        <v>17839.900000000001</v>
      </c>
      <c r="O37" s="128"/>
      <c r="P37" s="150"/>
      <c r="Q37" s="151"/>
      <c r="R37" s="152"/>
      <c r="S37" s="153"/>
      <c r="T37" s="141">
        <f t="shared" si="7"/>
        <v>0</v>
      </c>
      <c r="V37" s="156" t="s">
        <v>68</v>
      </c>
      <c r="W37" s="136">
        <v>0</v>
      </c>
      <c r="X37" s="137">
        <v>0</v>
      </c>
    </row>
    <row r="38" spans="1:24" ht="34.5" thickBot="1">
      <c r="A38" s="88" t="s">
        <v>69</v>
      </c>
      <c r="B38" s="89">
        <f>SUM(B39:B43)</f>
        <v>28</v>
      </c>
      <c r="C38" s="90">
        <f>SUM(C39:C43)</f>
        <v>23822.29</v>
      </c>
      <c r="D38" s="89">
        <f>SUM(D39:D43)</f>
        <v>0</v>
      </c>
      <c r="E38" s="90">
        <f>SUM(E39:E43)</f>
        <v>0</v>
      </c>
      <c r="F38" s="89">
        <f t="shared" ref="F38:N38" si="8">SUM(F39:F43)</f>
        <v>0</v>
      </c>
      <c r="G38" s="143">
        <f t="shared" si="8"/>
        <v>0</v>
      </c>
      <c r="H38" s="89">
        <f t="shared" si="8"/>
        <v>26</v>
      </c>
      <c r="I38" s="93">
        <f t="shared" si="8"/>
        <v>30309.809999999998</v>
      </c>
      <c r="J38" s="93">
        <f t="shared" si="8"/>
        <v>0</v>
      </c>
      <c r="K38" s="142">
        <f t="shared" si="8"/>
        <v>0</v>
      </c>
      <c r="L38" s="143">
        <f t="shared" si="8"/>
        <v>0</v>
      </c>
      <c r="M38" s="102"/>
      <c r="N38" s="158">
        <f t="shared" si="8"/>
        <v>54132.1</v>
      </c>
      <c r="O38" s="159"/>
      <c r="P38" s="160">
        <f>SUM(P39:P43)</f>
        <v>0</v>
      </c>
      <c r="Q38" s="90">
        <f>SUM(Q39:Q43)</f>
        <v>0</v>
      </c>
      <c r="R38" s="161">
        <f>SUM(R39:R43)</f>
        <v>0</v>
      </c>
      <c r="S38" s="92">
        <f>SUM(S39:S43)</f>
        <v>0</v>
      </c>
      <c r="T38" s="145">
        <f>SUM(T39:T43)</f>
        <v>0</v>
      </c>
      <c r="V38" s="100" t="s">
        <v>70</v>
      </c>
      <c r="W38" s="101">
        <f>SUM(W39:W43)</f>
        <v>0</v>
      </c>
      <c r="X38" s="102">
        <f>SUM(X39:X43)</f>
        <v>0</v>
      </c>
    </row>
    <row r="39" spans="1:24" ht="15">
      <c r="A39" s="398" t="s">
        <v>71</v>
      </c>
      <c r="B39" s="136">
        <v>0</v>
      </c>
      <c r="C39" s="137">
        <v>0</v>
      </c>
      <c r="D39" s="136">
        <v>0</v>
      </c>
      <c r="E39" s="137">
        <v>0</v>
      </c>
      <c r="F39" s="136">
        <v>0</v>
      </c>
      <c r="G39" s="137">
        <v>0</v>
      </c>
      <c r="H39" s="136">
        <v>0</v>
      </c>
      <c r="I39" s="137">
        <v>0</v>
      </c>
      <c r="J39" s="137">
        <v>0</v>
      </c>
      <c r="K39" s="136">
        <v>0</v>
      </c>
      <c r="L39" s="137">
        <v>0</v>
      </c>
      <c r="M39" s="137">
        <v>0</v>
      </c>
      <c r="N39" s="155">
        <f>C39+E39+G39+I39+J39+L39+M39</f>
        <v>0</v>
      </c>
      <c r="O39" s="128"/>
      <c r="P39" s="114"/>
      <c r="Q39" s="112"/>
      <c r="R39" s="115"/>
      <c r="S39" s="116"/>
      <c r="T39" s="117">
        <f>SUM(P39:S39)</f>
        <v>0</v>
      </c>
      <c r="V39" s="133" t="s">
        <v>72</v>
      </c>
      <c r="W39" s="134"/>
      <c r="X39" s="135"/>
    </row>
    <row r="40" spans="1:24" ht="15">
      <c r="A40" s="393" t="s">
        <v>73</v>
      </c>
      <c r="B40" s="136">
        <v>10</v>
      </c>
      <c r="C40" s="137">
        <v>7852.98</v>
      </c>
      <c r="D40" s="136">
        <v>0</v>
      </c>
      <c r="E40" s="137">
        <v>0</v>
      </c>
      <c r="F40" s="136">
        <v>0</v>
      </c>
      <c r="G40" s="137">
        <v>0</v>
      </c>
      <c r="H40" s="136">
        <v>10</v>
      </c>
      <c r="I40" s="137">
        <v>11203.22</v>
      </c>
      <c r="J40" s="137">
        <v>0</v>
      </c>
      <c r="K40" s="136">
        <v>0</v>
      </c>
      <c r="L40" s="137">
        <v>0</v>
      </c>
      <c r="M40" s="137">
        <v>0</v>
      </c>
      <c r="N40" s="113">
        <f>C40+E40+G40+I40+J40+L40+M40</f>
        <v>19056.199999999997</v>
      </c>
      <c r="O40" s="128"/>
      <c r="P40" s="129"/>
      <c r="Q40" s="127"/>
      <c r="R40" s="130"/>
      <c r="S40" s="131"/>
      <c r="T40" s="132">
        <f>SUM(P40:S40)</f>
        <v>0</v>
      </c>
      <c r="V40" s="133" t="s">
        <v>74</v>
      </c>
      <c r="W40" s="134"/>
      <c r="X40" s="135"/>
    </row>
    <row r="41" spans="1:24" ht="15">
      <c r="A41" s="393" t="s">
        <v>75</v>
      </c>
      <c r="B41" s="136">
        <v>1</v>
      </c>
      <c r="C41" s="137">
        <v>2243.08</v>
      </c>
      <c r="D41" s="136">
        <v>0</v>
      </c>
      <c r="E41" s="137">
        <v>0</v>
      </c>
      <c r="F41" s="136">
        <v>0</v>
      </c>
      <c r="G41" s="137">
        <v>0</v>
      </c>
      <c r="H41" s="136">
        <v>0</v>
      </c>
      <c r="I41" s="137">
        <v>0</v>
      </c>
      <c r="J41" s="137">
        <v>0</v>
      </c>
      <c r="K41" s="136">
        <v>0</v>
      </c>
      <c r="L41" s="137">
        <v>0</v>
      </c>
      <c r="M41" s="137">
        <v>0</v>
      </c>
      <c r="N41" s="113">
        <f>C41+E41+G41+I41+J41+L41+M41</f>
        <v>2243.08</v>
      </c>
      <c r="O41" s="128"/>
      <c r="P41" s="129"/>
      <c r="Q41" s="127"/>
      <c r="R41" s="130"/>
      <c r="S41" s="131"/>
      <c r="T41" s="132">
        <f>SUM(P41:S41)</f>
        <v>0</v>
      </c>
      <c r="V41" s="133" t="s">
        <v>76</v>
      </c>
      <c r="W41" s="134"/>
      <c r="X41" s="135"/>
    </row>
    <row r="42" spans="1:24" ht="15">
      <c r="A42" s="393" t="s">
        <v>77</v>
      </c>
      <c r="B42" s="136">
        <v>17</v>
      </c>
      <c r="C42" s="137">
        <v>13726.23</v>
      </c>
      <c r="D42" s="136">
        <v>0</v>
      </c>
      <c r="E42" s="137">
        <v>0</v>
      </c>
      <c r="F42" s="136">
        <v>0</v>
      </c>
      <c r="G42" s="137">
        <v>0</v>
      </c>
      <c r="H42" s="136">
        <v>16</v>
      </c>
      <c r="I42" s="137">
        <v>19106.59</v>
      </c>
      <c r="J42" s="137">
        <v>0</v>
      </c>
      <c r="K42" s="136">
        <v>0</v>
      </c>
      <c r="L42" s="137">
        <v>0</v>
      </c>
      <c r="M42" s="137">
        <v>0</v>
      </c>
      <c r="N42" s="113">
        <f>C42+E42+G42+I42+J42+L42+M42</f>
        <v>32832.82</v>
      </c>
      <c r="O42" s="128"/>
      <c r="P42" s="129"/>
      <c r="Q42" s="127"/>
      <c r="R42" s="130"/>
      <c r="S42" s="131"/>
      <c r="T42" s="132">
        <f>SUM(P42:S42)</f>
        <v>0</v>
      </c>
      <c r="V42" s="133" t="s">
        <v>78</v>
      </c>
      <c r="W42" s="134"/>
      <c r="X42" s="135"/>
    </row>
    <row r="43" spans="1:24" ht="13.5" thickBot="1">
      <c r="A43" s="394" t="s">
        <v>79</v>
      </c>
      <c r="B43" s="121"/>
      <c r="C43" s="122"/>
      <c r="D43" s="162"/>
      <c r="E43" s="163"/>
      <c r="F43" s="121"/>
      <c r="G43" s="123"/>
      <c r="H43" s="162"/>
      <c r="I43" s="164"/>
      <c r="J43" s="165"/>
      <c r="K43" s="166"/>
      <c r="L43" s="167"/>
      <c r="M43" s="151"/>
      <c r="N43" s="113">
        <f>C43+E43+G43+I43+J43+L43+M43</f>
        <v>0</v>
      </c>
      <c r="O43" s="128"/>
      <c r="P43" s="150"/>
      <c r="Q43" s="151"/>
      <c r="R43" s="152"/>
      <c r="S43" s="153"/>
      <c r="T43" s="141">
        <f>SUM(P43:S43)</f>
        <v>0</v>
      </c>
      <c r="V43" s="133" t="s">
        <v>80</v>
      </c>
      <c r="W43" s="134"/>
      <c r="X43" s="135"/>
    </row>
    <row r="44" spans="1:24" ht="34.5" thickBot="1">
      <c r="A44" s="88" t="s">
        <v>81</v>
      </c>
      <c r="B44" s="89">
        <f>SUM(B45:B49)</f>
        <v>0</v>
      </c>
      <c r="C44" s="102">
        <f>SUM(C45:C49)</f>
        <v>0</v>
      </c>
      <c r="D44" s="142">
        <f t="shared" ref="D44:N44" si="9">SUM(D45:D49)</f>
        <v>0</v>
      </c>
      <c r="E44" s="102">
        <f t="shared" si="9"/>
        <v>0</v>
      </c>
      <c r="F44" s="142">
        <f t="shared" si="9"/>
        <v>0</v>
      </c>
      <c r="G44" s="102">
        <f t="shared" si="9"/>
        <v>0</v>
      </c>
      <c r="H44" s="142">
        <f t="shared" si="9"/>
        <v>0</v>
      </c>
      <c r="I44" s="143">
        <f t="shared" si="9"/>
        <v>0</v>
      </c>
      <c r="J44" s="168"/>
      <c r="K44" s="142">
        <f t="shared" si="9"/>
        <v>0</v>
      </c>
      <c r="L44" s="143">
        <f t="shared" si="9"/>
        <v>0</v>
      </c>
      <c r="M44" s="102"/>
      <c r="N44" s="145">
        <f t="shared" si="9"/>
        <v>0</v>
      </c>
      <c r="O44" s="128"/>
      <c r="P44" s="96">
        <f>SUM(P45:P49)</f>
        <v>0</v>
      </c>
      <c r="Q44" s="102">
        <f>SUM(Q45:Q49)</f>
        <v>0</v>
      </c>
      <c r="R44" s="169">
        <f>SUM(R45:R49)</f>
        <v>0</v>
      </c>
      <c r="S44" s="170">
        <f>SUM(S45:S49)</f>
        <v>0</v>
      </c>
      <c r="T44" s="145">
        <f>SUM(T45:T49)</f>
        <v>0</v>
      </c>
      <c r="V44" s="100" t="s">
        <v>81</v>
      </c>
      <c r="W44" s="101">
        <f>SUM(W45:W49)</f>
        <v>0</v>
      </c>
      <c r="X44" s="102">
        <f>SUM(X45:X49)</f>
        <v>0</v>
      </c>
    </row>
    <row r="45" spans="1:24">
      <c r="A45" s="398">
        <v>12</v>
      </c>
      <c r="B45" s="121"/>
      <c r="C45" s="122"/>
      <c r="D45" s="104"/>
      <c r="E45" s="105"/>
      <c r="F45" s="121"/>
      <c r="G45" s="123"/>
      <c r="H45" s="104"/>
      <c r="I45" s="108"/>
      <c r="J45" s="109"/>
      <c r="K45" s="110"/>
      <c r="L45" s="111"/>
      <c r="M45" s="112"/>
      <c r="N45" s="113">
        <f>C45+E45+G45+I45+J45+L45+M45</f>
        <v>0</v>
      </c>
      <c r="O45" s="128"/>
      <c r="P45" s="114"/>
      <c r="Q45" s="112"/>
      <c r="R45" s="115"/>
      <c r="S45" s="116"/>
      <c r="T45" s="117">
        <f>SUM(P45:S45)</f>
        <v>0</v>
      </c>
      <c r="V45" s="171">
        <v>12</v>
      </c>
      <c r="W45" s="134"/>
      <c r="X45" s="135"/>
    </row>
    <row r="46" spans="1:24">
      <c r="A46" s="398">
        <v>11</v>
      </c>
      <c r="B46" s="121"/>
      <c r="C46" s="122"/>
      <c r="D46" s="121"/>
      <c r="E46" s="122"/>
      <c r="F46" s="121"/>
      <c r="G46" s="123"/>
      <c r="H46" s="121"/>
      <c r="I46" s="124"/>
      <c r="J46" s="125"/>
      <c r="K46" s="126"/>
      <c r="L46" s="123"/>
      <c r="M46" s="127"/>
      <c r="N46" s="113">
        <f>C46+E46+G46+I46+J46+L46+M46</f>
        <v>0</v>
      </c>
      <c r="O46" s="128"/>
      <c r="P46" s="129"/>
      <c r="Q46" s="127"/>
      <c r="R46" s="130"/>
      <c r="S46" s="131"/>
      <c r="T46" s="132">
        <f>SUM(P46:S46)</f>
        <v>0</v>
      </c>
      <c r="V46" s="133">
        <v>11</v>
      </c>
      <c r="W46" s="134"/>
      <c r="X46" s="135"/>
    </row>
    <row r="47" spans="1:24">
      <c r="A47" s="399">
        <v>10</v>
      </c>
      <c r="B47" s="121"/>
      <c r="C47" s="122"/>
      <c r="D47" s="121"/>
      <c r="E47" s="122"/>
      <c r="F47" s="121"/>
      <c r="G47" s="123"/>
      <c r="H47" s="121"/>
      <c r="I47" s="124"/>
      <c r="J47" s="125"/>
      <c r="K47" s="126"/>
      <c r="L47" s="123"/>
      <c r="M47" s="127"/>
      <c r="N47" s="113">
        <f>C47+E47+G47+I47+J47+L47+M47</f>
        <v>0</v>
      </c>
      <c r="O47" s="128"/>
      <c r="P47" s="129"/>
      <c r="Q47" s="127"/>
      <c r="R47" s="130"/>
      <c r="S47" s="131"/>
      <c r="T47" s="132">
        <f>SUM(P47:S47)</f>
        <v>0</v>
      </c>
      <c r="V47" s="133">
        <v>10</v>
      </c>
      <c r="W47" s="134"/>
      <c r="X47" s="135"/>
    </row>
    <row r="48" spans="1:24">
      <c r="A48" s="400">
        <v>9</v>
      </c>
      <c r="B48" s="121"/>
      <c r="C48" s="122"/>
      <c r="D48" s="121"/>
      <c r="E48" s="122"/>
      <c r="F48" s="121"/>
      <c r="G48" s="123"/>
      <c r="H48" s="121"/>
      <c r="I48" s="124"/>
      <c r="J48" s="125"/>
      <c r="K48" s="126"/>
      <c r="L48" s="123"/>
      <c r="M48" s="127"/>
      <c r="N48" s="113">
        <f>C48+E48+G48+I48+J48+L48+M48</f>
        <v>0</v>
      </c>
      <c r="O48" s="128"/>
      <c r="P48" s="129"/>
      <c r="Q48" s="127"/>
      <c r="R48" s="130"/>
      <c r="S48" s="131"/>
      <c r="T48" s="132">
        <f>SUM(P48:S48)</f>
        <v>0</v>
      </c>
      <c r="V48" s="172">
        <v>9</v>
      </c>
      <c r="W48" s="134"/>
      <c r="X48" s="135"/>
    </row>
    <row r="49" spans="1:27" ht="13.5" thickBot="1">
      <c r="A49" s="400">
        <v>8</v>
      </c>
      <c r="B49" s="162"/>
      <c r="C49" s="163"/>
      <c r="D49" s="162"/>
      <c r="E49" s="163"/>
      <c r="F49" s="121"/>
      <c r="G49" s="123"/>
      <c r="H49" s="162"/>
      <c r="I49" s="164"/>
      <c r="J49" s="165"/>
      <c r="K49" s="166"/>
      <c r="L49" s="167"/>
      <c r="M49" s="151"/>
      <c r="N49" s="113">
        <f>C49+E49+G49+I49+J49+L49+M49</f>
        <v>0</v>
      </c>
      <c r="O49" s="128"/>
      <c r="P49" s="150"/>
      <c r="Q49" s="151"/>
      <c r="R49" s="152"/>
      <c r="S49" s="153"/>
      <c r="T49" s="141">
        <f>SUM(P49:S49)</f>
        <v>0</v>
      </c>
      <c r="V49" s="173">
        <v>8</v>
      </c>
      <c r="W49" s="134"/>
      <c r="X49" s="135"/>
    </row>
    <row r="50" spans="1:27" ht="23.25" thickBot="1">
      <c r="A50" s="174" t="s">
        <v>82</v>
      </c>
      <c r="B50" s="175">
        <f>+B44+B38+B31+B24+B14</f>
        <v>186</v>
      </c>
      <c r="C50" s="176">
        <f>+C38+C31+C24+C14</f>
        <v>200954.11</v>
      </c>
      <c r="D50" s="177">
        <f t="shared" ref="D50:L50" si="10">+D44+D38+D31+D24+D14</f>
        <v>0</v>
      </c>
      <c r="E50" s="176">
        <f t="shared" si="10"/>
        <v>0</v>
      </c>
      <c r="F50" s="177">
        <f t="shared" si="10"/>
        <v>3</v>
      </c>
      <c r="G50" s="176">
        <f t="shared" si="10"/>
        <v>1577.5900000000001</v>
      </c>
      <c r="H50" s="177">
        <f t="shared" si="10"/>
        <v>166</v>
      </c>
      <c r="I50" s="176">
        <f>+I44+I38+I31+I24+I14</f>
        <v>225900.18</v>
      </c>
      <c r="J50" s="176">
        <f>+J44+J38+J31+J24+J14</f>
        <v>0</v>
      </c>
      <c r="K50" s="177">
        <f t="shared" si="10"/>
        <v>0</v>
      </c>
      <c r="L50" s="176">
        <f t="shared" si="10"/>
        <v>0</v>
      </c>
      <c r="M50" s="176"/>
      <c r="N50" s="178">
        <f>+N44+N38+N31+N24+N14</f>
        <v>428431.87999999995</v>
      </c>
      <c r="O50" s="128"/>
      <c r="P50" s="179">
        <f>+P44+P38+P31+P24+P14</f>
        <v>0</v>
      </c>
      <c r="Q50" s="178">
        <f>+Q44+Q38+Q31+Q24+Q14</f>
        <v>0</v>
      </c>
      <c r="R50" s="180">
        <f>+R44+R38+R31+R24+R14</f>
        <v>0</v>
      </c>
      <c r="S50" s="181">
        <f>+S44+S38+S31+S24+S14</f>
        <v>0</v>
      </c>
      <c r="T50" s="145">
        <f>+T44+T38+T31+T24+T14</f>
        <v>0</v>
      </c>
      <c r="V50" s="182" t="s">
        <v>82</v>
      </c>
      <c r="W50" s="183">
        <f>W14+W24+W31+W38+W44</f>
        <v>328</v>
      </c>
      <c r="X50" s="184">
        <f>X14+X24+X31+X38+X44</f>
        <v>307067.44</v>
      </c>
    </row>
    <row r="51" spans="1:27" ht="23.25" thickBot="1">
      <c r="A51" s="413" t="s">
        <v>83</v>
      </c>
      <c r="B51" s="185"/>
      <c r="C51" s="186"/>
      <c r="D51" s="185"/>
      <c r="E51" s="186"/>
      <c r="F51" s="185"/>
      <c r="G51" s="186"/>
      <c r="H51" s="187"/>
      <c r="I51" s="186"/>
      <c r="J51" s="188"/>
      <c r="K51" s="185"/>
      <c r="L51" s="186"/>
      <c r="M51" s="186"/>
      <c r="N51" s="189"/>
      <c r="O51" s="95"/>
      <c r="P51" s="190" t="s">
        <v>84</v>
      </c>
      <c r="Q51" s="191"/>
      <c r="R51" s="191"/>
      <c r="S51" s="191"/>
      <c r="T51" s="192"/>
      <c r="V51" s="193" t="s">
        <v>85</v>
      </c>
      <c r="W51" s="194"/>
      <c r="X51" s="195"/>
    </row>
    <row r="52" spans="1:27" ht="13.5" thickBot="1">
      <c r="A52" s="196" t="s">
        <v>41</v>
      </c>
      <c r="B52" s="197">
        <f>SUM(B53:B58)</f>
        <v>8</v>
      </c>
      <c r="C52" s="198">
        <f>SUM(C53:C58)</f>
        <v>15521.13</v>
      </c>
      <c r="D52" s="197">
        <f t="shared" ref="D52:N52" si="11">SUM(D53:D58)</f>
        <v>0</v>
      </c>
      <c r="E52" s="198">
        <f t="shared" si="11"/>
        <v>0</v>
      </c>
      <c r="F52" s="197">
        <f t="shared" si="11"/>
        <v>3</v>
      </c>
      <c r="G52" s="198">
        <f t="shared" si="11"/>
        <v>1878.48</v>
      </c>
      <c r="H52" s="199">
        <f t="shared" si="11"/>
        <v>1</v>
      </c>
      <c r="I52" s="200">
        <f t="shared" si="11"/>
        <v>2476.7600000000002</v>
      </c>
      <c r="J52" s="201"/>
      <c r="K52" s="197">
        <f t="shared" si="11"/>
        <v>0</v>
      </c>
      <c r="L52" s="202">
        <f t="shared" si="11"/>
        <v>0</v>
      </c>
      <c r="M52" s="202">
        <f t="shared" si="11"/>
        <v>0</v>
      </c>
      <c r="N52" s="203">
        <f t="shared" si="11"/>
        <v>19876.37</v>
      </c>
      <c r="O52" s="95"/>
      <c r="P52" s="96">
        <f>SUM(P53:P58)</f>
        <v>0</v>
      </c>
      <c r="Q52" s="102">
        <f>SUM(Q53:Q58)</f>
        <v>0</v>
      </c>
      <c r="R52" s="169">
        <f>SUM(R53:R58)</f>
        <v>0</v>
      </c>
      <c r="S52" s="170">
        <f>SUM(S53:S58)</f>
        <v>0</v>
      </c>
      <c r="T52" s="145">
        <f>SUM(T53:T58)</f>
        <v>0</v>
      </c>
      <c r="V52" s="204" t="s">
        <v>42</v>
      </c>
      <c r="W52" s="205">
        <f>SUM(W53:W57)</f>
        <v>2</v>
      </c>
      <c r="X52" s="206">
        <f>SUM(X53:X57)</f>
        <v>2233.48</v>
      </c>
    </row>
    <row r="53" spans="1:27" ht="15">
      <c r="A53" s="401" t="s">
        <v>43</v>
      </c>
      <c r="B53" s="136">
        <v>0</v>
      </c>
      <c r="C53" s="137">
        <v>0</v>
      </c>
      <c r="D53" s="136">
        <v>0</v>
      </c>
      <c r="E53" s="137">
        <v>0</v>
      </c>
      <c r="F53" s="136">
        <v>0</v>
      </c>
      <c r="G53" s="137">
        <v>0</v>
      </c>
      <c r="H53" s="136">
        <v>0</v>
      </c>
      <c r="I53" s="137">
        <v>0</v>
      </c>
      <c r="J53" s="137">
        <v>0</v>
      </c>
      <c r="K53" s="136">
        <v>0</v>
      </c>
      <c r="L53" s="137">
        <v>0</v>
      </c>
      <c r="M53" s="137">
        <v>0</v>
      </c>
      <c r="N53" s="117">
        <f t="shared" ref="N53:N65" si="12">C53+E53+G53+I53+J53+L53+M53</f>
        <v>0</v>
      </c>
      <c r="O53" s="128"/>
      <c r="P53" s="114"/>
      <c r="Q53" s="112"/>
      <c r="R53" s="115"/>
      <c r="S53" s="116"/>
      <c r="T53" s="117">
        <f t="shared" ref="T53:T58" si="13">SUM(P53:S53)</f>
        <v>0</v>
      </c>
      <c r="V53" s="207" t="s">
        <v>44</v>
      </c>
      <c r="W53" s="139">
        <v>1</v>
      </c>
      <c r="X53" s="140">
        <v>1025.93</v>
      </c>
    </row>
    <row r="54" spans="1:27" ht="15">
      <c r="A54" s="402" t="s">
        <v>86</v>
      </c>
      <c r="B54" s="136">
        <v>0</v>
      </c>
      <c r="C54" s="137">
        <v>0</v>
      </c>
      <c r="D54" s="136">
        <v>0</v>
      </c>
      <c r="E54" s="137">
        <v>0</v>
      </c>
      <c r="F54" s="136">
        <v>0</v>
      </c>
      <c r="G54" s="137">
        <v>0</v>
      </c>
      <c r="H54" s="136">
        <v>0</v>
      </c>
      <c r="I54" s="137">
        <v>0</v>
      </c>
      <c r="J54" s="137">
        <v>0</v>
      </c>
      <c r="K54" s="136">
        <v>0</v>
      </c>
      <c r="L54" s="137">
        <v>0</v>
      </c>
      <c r="M54" s="137">
        <v>0</v>
      </c>
      <c r="N54" s="132">
        <f t="shared" si="12"/>
        <v>0</v>
      </c>
      <c r="O54" s="128"/>
      <c r="P54" s="129"/>
      <c r="Q54" s="127"/>
      <c r="R54" s="130"/>
      <c r="S54" s="131"/>
      <c r="T54" s="132">
        <f t="shared" si="13"/>
        <v>0</v>
      </c>
      <c r="V54" s="208" t="s">
        <v>46</v>
      </c>
      <c r="W54" s="139">
        <v>0</v>
      </c>
      <c r="X54" s="140">
        <v>0</v>
      </c>
    </row>
    <row r="55" spans="1:27" ht="15">
      <c r="A55" s="402" t="s">
        <v>47</v>
      </c>
      <c r="B55" s="136">
        <v>0</v>
      </c>
      <c r="C55" s="137">
        <v>0</v>
      </c>
      <c r="D55" s="136">
        <v>0</v>
      </c>
      <c r="E55" s="137">
        <v>0</v>
      </c>
      <c r="F55" s="136">
        <v>0</v>
      </c>
      <c r="G55" s="137">
        <v>0</v>
      </c>
      <c r="H55" s="136">
        <v>0</v>
      </c>
      <c r="I55" s="137">
        <v>0</v>
      </c>
      <c r="J55" s="137">
        <v>0</v>
      </c>
      <c r="K55" s="136">
        <v>0</v>
      </c>
      <c r="L55" s="137">
        <v>0</v>
      </c>
      <c r="M55" s="137">
        <v>0</v>
      </c>
      <c r="N55" s="132">
        <f>C55+E55+G55+I55+J55+L55+M55</f>
        <v>0</v>
      </c>
      <c r="O55" s="128"/>
      <c r="P55" s="129"/>
      <c r="Q55" s="127"/>
      <c r="R55" s="130"/>
      <c r="S55" s="131"/>
      <c r="T55" s="132">
        <f t="shared" si="13"/>
        <v>0</v>
      </c>
      <c r="V55" s="208" t="s">
        <v>48</v>
      </c>
      <c r="W55" s="139">
        <v>0</v>
      </c>
      <c r="X55" s="140">
        <v>0</v>
      </c>
    </row>
    <row r="56" spans="1:27" ht="15">
      <c r="A56" s="402" t="s">
        <v>49</v>
      </c>
      <c r="B56" s="136">
        <v>2</v>
      </c>
      <c r="C56" s="137">
        <v>2955.85</v>
      </c>
      <c r="D56" s="136">
        <v>0</v>
      </c>
      <c r="E56" s="137">
        <v>0</v>
      </c>
      <c r="F56" s="136">
        <v>0</v>
      </c>
      <c r="G56" s="137">
        <v>0</v>
      </c>
      <c r="H56" s="136">
        <v>1</v>
      </c>
      <c r="I56" s="137">
        <v>2476.7600000000002</v>
      </c>
      <c r="J56" s="137">
        <v>0</v>
      </c>
      <c r="K56" s="136">
        <v>0</v>
      </c>
      <c r="L56" s="137">
        <v>0</v>
      </c>
      <c r="M56" s="137">
        <v>0</v>
      </c>
      <c r="N56" s="132">
        <f t="shared" si="12"/>
        <v>5432.6100000000006</v>
      </c>
      <c r="O56" s="128"/>
      <c r="P56" s="129"/>
      <c r="Q56" s="127"/>
      <c r="R56" s="130"/>
      <c r="S56" s="131"/>
      <c r="T56" s="132">
        <f t="shared" si="13"/>
        <v>0</v>
      </c>
      <c r="V56" s="208" t="s">
        <v>50</v>
      </c>
      <c r="W56" s="139">
        <v>1</v>
      </c>
      <c r="X56" s="140">
        <v>1207.55</v>
      </c>
    </row>
    <row r="57" spans="1:27" ht="15">
      <c r="A57" s="402" t="s">
        <v>51</v>
      </c>
      <c r="B57" s="136">
        <v>4</v>
      </c>
      <c r="C57" s="137">
        <v>8350.2999999999993</v>
      </c>
      <c r="D57" s="136">
        <v>0</v>
      </c>
      <c r="E57" s="137">
        <v>0</v>
      </c>
      <c r="F57" s="136">
        <v>2</v>
      </c>
      <c r="G57" s="137">
        <v>1188.74</v>
      </c>
      <c r="H57" s="136">
        <v>0</v>
      </c>
      <c r="I57" s="137">
        <v>0</v>
      </c>
      <c r="J57" s="137">
        <v>0</v>
      </c>
      <c r="K57" s="136">
        <v>0</v>
      </c>
      <c r="L57" s="137">
        <v>0</v>
      </c>
      <c r="M57" s="137">
        <v>0</v>
      </c>
      <c r="N57" s="132">
        <f t="shared" si="12"/>
        <v>9539.0399999999991</v>
      </c>
      <c r="O57" s="128"/>
      <c r="P57" s="129"/>
      <c r="Q57" s="127"/>
      <c r="R57" s="130"/>
      <c r="S57" s="131"/>
      <c r="T57" s="132">
        <f t="shared" si="13"/>
        <v>0</v>
      </c>
      <c r="V57" s="208" t="s">
        <v>52</v>
      </c>
      <c r="W57" s="139">
        <v>0</v>
      </c>
      <c r="X57" s="140">
        <v>0</v>
      </c>
    </row>
    <row r="58" spans="1:27" ht="15.75" thickBot="1">
      <c r="A58" s="403" t="s">
        <v>53</v>
      </c>
      <c r="B58" s="136">
        <v>2</v>
      </c>
      <c r="C58" s="137">
        <v>4214.9799999999996</v>
      </c>
      <c r="D58" s="136">
        <v>0</v>
      </c>
      <c r="E58" s="137">
        <v>0</v>
      </c>
      <c r="F58" s="136">
        <v>1</v>
      </c>
      <c r="G58" s="137">
        <v>689.74</v>
      </c>
      <c r="H58" s="136">
        <v>0</v>
      </c>
      <c r="I58" s="137">
        <v>0</v>
      </c>
      <c r="J58" s="137">
        <v>0</v>
      </c>
      <c r="K58" s="136">
        <v>0</v>
      </c>
      <c r="L58" s="137">
        <v>0</v>
      </c>
      <c r="M58" s="137">
        <v>0</v>
      </c>
      <c r="N58" s="132">
        <f t="shared" si="12"/>
        <v>4904.7199999999993</v>
      </c>
      <c r="O58" s="128"/>
      <c r="P58" s="150"/>
      <c r="Q58" s="151"/>
      <c r="R58" s="152"/>
      <c r="S58" s="153"/>
      <c r="T58" s="141">
        <f t="shared" si="13"/>
        <v>0</v>
      </c>
      <c r="V58" s="209" t="s">
        <v>54</v>
      </c>
      <c r="W58" s="139">
        <v>0</v>
      </c>
      <c r="X58" s="140">
        <v>0</v>
      </c>
    </row>
    <row r="59" spans="1:27" ht="13.5" thickBot="1">
      <c r="A59" s="210" t="s">
        <v>55</v>
      </c>
      <c r="B59" s="89">
        <f>SUM(B60:B65)</f>
        <v>486</v>
      </c>
      <c r="C59" s="160">
        <f t="shared" ref="C59:N59" si="14">SUM(C60:C65)</f>
        <v>993405.5</v>
      </c>
      <c r="D59" s="89">
        <f t="shared" si="14"/>
        <v>9</v>
      </c>
      <c r="E59" s="89">
        <f t="shared" si="14"/>
        <v>17748.57</v>
      </c>
      <c r="F59" s="89">
        <f t="shared" si="14"/>
        <v>327</v>
      </c>
      <c r="G59" s="89">
        <f t="shared" si="14"/>
        <v>166150.78</v>
      </c>
      <c r="H59" s="89">
        <f t="shared" si="14"/>
        <v>2</v>
      </c>
      <c r="I59" s="89">
        <f t="shared" si="14"/>
        <v>3784.34</v>
      </c>
      <c r="J59" s="89">
        <f t="shared" si="14"/>
        <v>0</v>
      </c>
      <c r="K59" s="89">
        <f t="shared" si="14"/>
        <v>0</v>
      </c>
      <c r="L59" s="89">
        <f t="shared" si="14"/>
        <v>0</v>
      </c>
      <c r="M59" s="89">
        <f t="shared" si="14"/>
        <v>0</v>
      </c>
      <c r="N59" s="211">
        <f t="shared" si="14"/>
        <v>1181089.19</v>
      </c>
      <c r="O59" s="95"/>
      <c r="P59" s="96">
        <f>SUM(P60:P65)</f>
        <v>0</v>
      </c>
      <c r="Q59" s="102">
        <f>SUM(Q60:Q65)</f>
        <v>0</v>
      </c>
      <c r="R59" s="169">
        <f>SUM(R60:R65)</f>
        <v>0</v>
      </c>
      <c r="S59" s="170">
        <f>SUM(S60:S65)</f>
        <v>0</v>
      </c>
      <c r="T59" s="145">
        <f>SUM(T60:T65)</f>
        <v>0</v>
      </c>
      <c r="V59" s="212" t="s">
        <v>87</v>
      </c>
      <c r="W59" s="213">
        <f>SUM(W60:W65)</f>
        <v>28</v>
      </c>
      <c r="X59" s="214">
        <f>SUM(X60:X65)</f>
        <v>54391.41</v>
      </c>
    </row>
    <row r="60" spans="1:27" ht="15">
      <c r="A60" s="401" t="s">
        <v>57</v>
      </c>
      <c r="B60" s="136">
        <v>68</v>
      </c>
      <c r="C60" s="137">
        <v>142077.35999999999</v>
      </c>
      <c r="D60" s="136">
        <v>0</v>
      </c>
      <c r="E60" s="137">
        <v>0</v>
      </c>
      <c r="F60" s="136">
        <v>44</v>
      </c>
      <c r="G60" s="137">
        <v>21188.84</v>
      </c>
      <c r="H60" s="136">
        <v>1</v>
      </c>
      <c r="I60" s="137">
        <v>1222.17</v>
      </c>
      <c r="J60" s="137">
        <v>0</v>
      </c>
      <c r="K60" s="136">
        <v>0</v>
      </c>
      <c r="L60" s="137">
        <v>0</v>
      </c>
      <c r="M60" s="137">
        <v>0</v>
      </c>
      <c r="N60" s="132">
        <f t="shared" si="12"/>
        <v>164488.37</v>
      </c>
      <c r="O60" s="128"/>
      <c r="P60" s="114"/>
      <c r="Q60" s="112"/>
      <c r="R60" s="115"/>
      <c r="S60" s="116"/>
      <c r="T60" s="117">
        <f t="shared" ref="T60:T65" si="15">SUM(P60:S60)</f>
        <v>0</v>
      </c>
      <c r="V60" s="215" t="s">
        <v>58</v>
      </c>
      <c r="W60" s="139">
        <v>20</v>
      </c>
      <c r="X60" s="140">
        <v>15847.85</v>
      </c>
      <c r="Y60" s="147"/>
      <c r="Z60" s="216"/>
    </row>
    <row r="61" spans="1:27" s="219" customFormat="1" ht="15">
      <c r="A61" s="402" t="s">
        <v>59</v>
      </c>
      <c r="B61" s="136">
        <v>101</v>
      </c>
      <c r="C61" s="137">
        <v>212030.38</v>
      </c>
      <c r="D61" s="136">
        <v>0</v>
      </c>
      <c r="E61" s="137">
        <v>0</v>
      </c>
      <c r="F61" s="136">
        <v>63</v>
      </c>
      <c r="G61" s="137">
        <v>32376.97</v>
      </c>
      <c r="H61" s="136">
        <v>0</v>
      </c>
      <c r="I61" s="137">
        <v>0</v>
      </c>
      <c r="J61" s="137">
        <v>0</v>
      </c>
      <c r="K61" s="136">
        <v>0</v>
      </c>
      <c r="L61" s="137">
        <v>0</v>
      </c>
      <c r="M61" s="137">
        <v>0</v>
      </c>
      <c r="N61" s="132">
        <f t="shared" si="12"/>
        <v>244407.35</v>
      </c>
      <c r="O61" s="217"/>
      <c r="P61" s="129"/>
      <c r="Q61" s="127"/>
      <c r="R61" s="130"/>
      <c r="S61" s="131"/>
      <c r="T61" s="218">
        <f t="shared" si="15"/>
        <v>0</v>
      </c>
      <c r="V61" s="220" t="s">
        <v>60</v>
      </c>
      <c r="W61" s="139">
        <v>4</v>
      </c>
      <c r="X61" s="140">
        <v>34732.720000000001</v>
      </c>
    </row>
    <row r="62" spans="1:27" ht="15">
      <c r="A62" s="402" t="s">
        <v>61</v>
      </c>
      <c r="B62" s="136">
        <v>250</v>
      </c>
      <c r="C62" s="137">
        <v>505588.23</v>
      </c>
      <c r="D62" s="136">
        <v>8</v>
      </c>
      <c r="E62" s="137">
        <v>15815.6</v>
      </c>
      <c r="F62" s="136">
        <v>175</v>
      </c>
      <c r="G62" s="137">
        <v>91698.44</v>
      </c>
      <c r="H62" s="136">
        <v>0</v>
      </c>
      <c r="I62" s="137">
        <v>0</v>
      </c>
      <c r="J62" s="137">
        <v>0</v>
      </c>
      <c r="K62" s="136">
        <v>0</v>
      </c>
      <c r="L62" s="137">
        <v>0</v>
      </c>
      <c r="M62" s="137">
        <v>0</v>
      </c>
      <c r="N62" s="132">
        <f t="shared" si="12"/>
        <v>613102.27</v>
      </c>
      <c r="O62" s="128"/>
      <c r="P62" s="129"/>
      <c r="Q62" s="127"/>
      <c r="R62" s="130"/>
      <c r="S62" s="131"/>
      <c r="T62" s="132">
        <f t="shared" si="15"/>
        <v>0</v>
      </c>
      <c r="V62" s="221" t="s">
        <v>62</v>
      </c>
      <c r="W62" s="139">
        <v>4</v>
      </c>
      <c r="X62" s="140">
        <v>3810.84</v>
      </c>
    </row>
    <row r="63" spans="1:27" ht="15">
      <c r="A63" s="402" t="s">
        <v>63</v>
      </c>
      <c r="B63" s="136">
        <v>36</v>
      </c>
      <c r="C63" s="137">
        <v>72614.41</v>
      </c>
      <c r="D63" s="136">
        <v>0</v>
      </c>
      <c r="E63" s="137">
        <v>0</v>
      </c>
      <c r="F63" s="136">
        <v>24</v>
      </c>
      <c r="G63" s="137">
        <v>11459.11</v>
      </c>
      <c r="H63" s="136">
        <v>0</v>
      </c>
      <c r="I63" s="137">
        <v>0</v>
      </c>
      <c r="J63" s="137">
        <v>0</v>
      </c>
      <c r="K63" s="136">
        <v>0</v>
      </c>
      <c r="L63" s="137">
        <v>0</v>
      </c>
      <c r="M63" s="137">
        <v>0</v>
      </c>
      <c r="N63" s="132">
        <f t="shared" si="12"/>
        <v>84073.52</v>
      </c>
      <c r="O63" s="128"/>
      <c r="P63" s="129"/>
      <c r="Q63" s="127"/>
      <c r="R63" s="130"/>
      <c r="S63" s="131"/>
      <c r="T63" s="132">
        <f t="shared" si="15"/>
        <v>0</v>
      </c>
      <c r="V63" s="221" t="s">
        <v>64</v>
      </c>
      <c r="W63" s="136">
        <v>0</v>
      </c>
      <c r="X63" s="137">
        <v>0</v>
      </c>
    </row>
    <row r="64" spans="1:27" ht="15">
      <c r="A64" s="402" t="s">
        <v>65</v>
      </c>
      <c r="B64" s="136">
        <v>29</v>
      </c>
      <c r="C64" s="137">
        <v>57248.58</v>
      </c>
      <c r="D64" s="136">
        <v>1</v>
      </c>
      <c r="E64" s="137">
        <v>1932.97</v>
      </c>
      <c r="F64" s="136">
        <v>20</v>
      </c>
      <c r="G64" s="137">
        <v>8941.82</v>
      </c>
      <c r="H64" s="136">
        <v>1</v>
      </c>
      <c r="I64" s="137">
        <v>2562.17</v>
      </c>
      <c r="J64" s="137">
        <v>0</v>
      </c>
      <c r="K64" s="136">
        <v>0</v>
      </c>
      <c r="L64" s="137">
        <v>0</v>
      </c>
      <c r="M64" s="137">
        <v>0</v>
      </c>
      <c r="N64" s="132">
        <f t="shared" si="12"/>
        <v>70685.539999999994</v>
      </c>
      <c r="O64" s="128"/>
      <c r="P64" s="129"/>
      <c r="Q64" s="127"/>
      <c r="R64" s="130"/>
      <c r="S64" s="131"/>
      <c r="T64" s="132">
        <f t="shared" si="15"/>
        <v>0</v>
      </c>
      <c r="V64" s="221" t="s">
        <v>66</v>
      </c>
      <c r="W64" s="136">
        <v>0</v>
      </c>
      <c r="X64" s="137">
        <v>0</v>
      </c>
      <c r="AA64" s="222"/>
    </row>
    <row r="65" spans="1:27" ht="15.75" thickBot="1">
      <c r="A65" s="403" t="s">
        <v>67</v>
      </c>
      <c r="B65" s="136">
        <v>2</v>
      </c>
      <c r="C65" s="137">
        <v>3846.54</v>
      </c>
      <c r="D65" s="136">
        <v>0</v>
      </c>
      <c r="E65" s="137">
        <v>0</v>
      </c>
      <c r="F65" s="136">
        <v>1</v>
      </c>
      <c r="G65" s="137">
        <v>485.6</v>
      </c>
      <c r="H65" s="136">
        <v>0</v>
      </c>
      <c r="I65" s="137">
        <v>0</v>
      </c>
      <c r="J65" s="137">
        <v>0</v>
      </c>
      <c r="K65" s="136">
        <v>0</v>
      </c>
      <c r="L65" s="137">
        <v>0</v>
      </c>
      <c r="M65" s="137">
        <v>0</v>
      </c>
      <c r="N65" s="132">
        <f t="shared" si="12"/>
        <v>4332.1400000000003</v>
      </c>
      <c r="O65" s="128"/>
      <c r="P65" s="150"/>
      <c r="Q65" s="151"/>
      <c r="R65" s="152"/>
      <c r="S65" s="153"/>
      <c r="T65" s="141">
        <f t="shared" si="15"/>
        <v>0</v>
      </c>
      <c r="V65" s="223" t="s">
        <v>68</v>
      </c>
      <c r="W65" s="136">
        <v>0</v>
      </c>
      <c r="X65" s="137">
        <v>0</v>
      </c>
      <c r="Y65" s="219"/>
      <c r="AA65" s="224"/>
    </row>
    <row r="66" spans="1:27" ht="39" thickBot="1">
      <c r="A66" s="210" t="s">
        <v>88</v>
      </c>
      <c r="B66" s="89">
        <f>SUM(B67:B71)</f>
        <v>117</v>
      </c>
      <c r="C66" s="102">
        <f>SUM(C67:C71)</f>
        <v>232323.66999999998</v>
      </c>
      <c r="D66" s="89">
        <f t="shared" ref="D66:M66" si="16">SUM(D67:D71)</f>
        <v>0</v>
      </c>
      <c r="E66" s="102">
        <f t="shared" si="16"/>
        <v>0</v>
      </c>
      <c r="F66" s="225">
        <f t="shared" si="16"/>
        <v>75</v>
      </c>
      <c r="G66" s="102">
        <f t="shared" si="16"/>
        <v>36316.89</v>
      </c>
      <c r="H66" s="142">
        <f t="shared" si="16"/>
        <v>3</v>
      </c>
      <c r="I66" s="143">
        <f t="shared" si="16"/>
        <v>3666.51</v>
      </c>
      <c r="J66" s="168"/>
      <c r="K66" s="225">
        <f t="shared" si="16"/>
        <v>0</v>
      </c>
      <c r="L66" s="143">
        <f t="shared" si="16"/>
        <v>0</v>
      </c>
      <c r="M66" s="143">
        <f t="shared" si="16"/>
        <v>0</v>
      </c>
      <c r="N66" s="145">
        <f>SUM(N67:N71)</f>
        <v>272307.07</v>
      </c>
      <c r="O66" s="95"/>
      <c r="P66" s="96">
        <f>SUM(P67:P71)</f>
        <v>0</v>
      </c>
      <c r="Q66" s="102">
        <f>SUM(Q67:Q71)</f>
        <v>0</v>
      </c>
      <c r="R66" s="169">
        <f>SUM(R67:R71)</f>
        <v>0</v>
      </c>
      <c r="S66" s="170">
        <f>SUM(S67:S71)</f>
        <v>0</v>
      </c>
      <c r="T66" s="145">
        <f>SUM(T67:T71)</f>
        <v>0</v>
      </c>
      <c r="V66" s="226" t="s">
        <v>89</v>
      </c>
      <c r="W66" s="227"/>
      <c r="X66" s="228"/>
      <c r="Y66" s="219"/>
      <c r="AA66" s="222"/>
    </row>
    <row r="67" spans="1:27" ht="15.75" thickBot="1">
      <c r="A67" s="401" t="s">
        <v>71</v>
      </c>
      <c r="B67" s="136">
        <v>4</v>
      </c>
      <c r="C67" s="137">
        <v>8270.5400000000009</v>
      </c>
      <c r="D67" s="136">
        <v>0</v>
      </c>
      <c r="E67" s="137">
        <v>0</v>
      </c>
      <c r="F67" s="136">
        <v>3</v>
      </c>
      <c r="G67" s="137">
        <v>1388.4</v>
      </c>
      <c r="H67" s="136">
        <v>0</v>
      </c>
      <c r="I67" s="137">
        <v>0</v>
      </c>
      <c r="J67" s="137">
        <v>0</v>
      </c>
      <c r="K67" s="136">
        <v>0</v>
      </c>
      <c r="L67" s="137">
        <v>0</v>
      </c>
      <c r="M67" s="137">
        <v>0</v>
      </c>
      <c r="N67" s="117">
        <f>C67+E67+G67+I67+J67+L67+M67</f>
        <v>9658.94</v>
      </c>
      <c r="O67" s="128"/>
      <c r="P67" s="114"/>
      <c r="Q67" s="112"/>
      <c r="R67" s="115"/>
      <c r="S67" s="116"/>
      <c r="T67" s="117">
        <f>SUM(P67:S67)</f>
        <v>0</v>
      </c>
      <c r="V67" s="229" t="s">
        <v>90</v>
      </c>
      <c r="W67" s="101">
        <f>SUM(W68:W72)</f>
        <v>85</v>
      </c>
      <c r="X67" s="102">
        <f>SUM(X68:X72)</f>
        <v>249829.82</v>
      </c>
      <c r="Y67" s="219"/>
      <c r="AA67" s="222"/>
    </row>
    <row r="68" spans="1:27" ht="15">
      <c r="A68" s="402" t="s">
        <v>91</v>
      </c>
      <c r="B68" s="136">
        <v>50</v>
      </c>
      <c r="C68" s="137">
        <v>101246.26</v>
      </c>
      <c r="D68" s="136">
        <v>0</v>
      </c>
      <c r="E68" s="137">
        <v>0</v>
      </c>
      <c r="F68" s="136">
        <v>31</v>
      </c>
      <c r="G68" s="137">
        <v>15872.7</v>
      </c>
      <c r="H68" s="136">
        <v>0</v>
      </c>
      <c r="I68" s="137">
        <v>0</v>
      </c>
      <c r="J68" s="137">
        <v>0</v>
      </c>
      <c r="K68" s="136">
        <v>0</v>
      </c>
      <c r="L68" s="137">
        <v>0</v>
      </c>
      <c r="M68" s="137">
        <v>0</v>
      </c>
      <c r="N68" s="132">
        <f>C68+E68+G68+I68+J68+L68+M68</f>
        <v>117118.95999999999</v>
      </c>
      <c r="O68" s="128"/>
      <c r="P68" s="129"/>
      <c r="Q68" s="127"/>
      <c r="R68" s="130"/>
      <c r="S68" s="131"/>
      <c r="T68" s="132">
        <f>SUM(P68:S68)</f>
        <v>0</v>
      </c>
      <c r="V68" s="133" t="s">
        <v>92</v>
      </c>
      <c r="W68" s="139">
        <v>79</v>
      </c>
      <c r="X68" s="140">
        <v>236533.38</v>
      </c>
      <c r="Y68" s="230"/>
      <c r="Z68" s="147"/>
    </row>
    <row r="69" spans="1:27" ht="15">
      <c r="A69" s="402" t="s">
        <v>75</v>
      </c>
      <c r="B69" s="136">
        <v>39</v>
      </c>
      <c r="C69" s="137">
        <v>77013.919999999998</v>
      </c>
      <c r="D69" s="136">
        <v>0</v>
      </c>
      <c r="E69" s="137">
        <v>0</v>
      </c>
      <c r="F69" s="136">
        <v>27</v>
      </c>
      <c r="G69" s="137">
        <v>12738.57</v>
      </c>
      <c r="H69" s="136">
        <v>1</v>
      </c>
      <c r="I69" s="137">
        <v>1222.17</v>
      </c>
      <c r="J69" s="137">
        <v>0</v>
      </c>
      <c r="K69" s="136">
        <v>0</v>
      </c>
      <c r="L69" s="137">
        <v>0</v>
      </c>
      <c r="M69" s="137">
        <v>0</v>
      </c>
      <c r="N69" s="132">
        <f>C69+E69+G69+I69+J69+L69+M69</f>
        <v>90974.659999999989</v>
      </c>
      <c r="O69" s="128"/>
      <c r="P69" s="129"/>
      <c r="Q69" s="127"/>
      <c r="R69" s="130"/>
      <c r="S69" s="131"/>
      <c r="T69" s="132">
        <f>SUM(P69:S69)</f>
        <v>0</v>
      </c>
      <c r="V69" s="133" t="s">
        <v>93</v>
      </c>
      <c r="W69" s="139">
        <v>3</v>
      </c>
      <c r="X69" s="140">
        <v>7432.06</v>
      </c>
      <c r="Y69" s="230"/>
    </row>
    <row r="70" spans="1:27" ht="15">
      <c r="A70" s="402" t="s">
        <v>77</v>
      </c>
      <c r="B70" s="136">
        <v>24</v>
      </c>
      <c r="C70" s="137">
        <v>45792.95</v>
      </c>
      <c r="D70" s="136">
        <v>0</v>
      </c>
      <c r="E70" s="137">
        <v>0</v>
      </c>
      <c r="F70" s="136">
        <v>14</v>
      </c>
      <c r="G70" s="137">
        <v>6317.22</v>
      </c>
      <c r="H70" s="136">
        <v>2</v>
      </c>
      <c r="I70" s="137">
        <v>2444.34</v>
      </c>
      <c r="J70" s="137">
        <v>0</v>
      </c>
      <c r="K70" s="136">
        <v>0</v>
      </c>
      <c r="L70" s="137">
        <v>0</v>
      </c>
      <c r="M70" s="137">
        <v>0</v>
      </c>
      <c r="N70" s="132">
        <f>C70+E70+G70+I70+J70+L70+M70</f>
        <v>54554.509999999995</v>
      </c>
      <c r="O70" s="128"/>
      <c r="P70" s="129"/>
      <c r="Q70" s="127"/>
      <c r="R70" s="130"/>
      <c r="S70" s="131"/>
      <c r="T70" s="132">
        <f>SUM(P70:S70)</f>
        <v>0</v>
      </c>
      <c r="V70" s="133" t="s">
        <v>94</v>
      </c>
      <c r="W70" s="139">
        <v>3</v>
      </c>
      <c r="X70" s="140">
        <v>5864.38</v>
      </c>
    </row>
    <row r="71" spans="1:27" ht="15.75" thickBot="1">
      <c r="A71" s="403" t="s">
        <v>95</v>
      </c>
      <c r="B71" s="162"/>
      <c r="C71" s="163"/>
      <c r="D71" s="162"/>
      <c r="E71" s="163"/>
      <c r="F71" s="121"/>
      <c r="G71" s="123"/>
      <c r="H71" s="162"/>
      <c r="I71" s="164"/>
      <c r="J71" s="165"/>
      <c r="K71" s="166"/>
      <c r="L71" s="167"/>
      <c r="M71" s="153"/>
      <c r="N71" s="141">
        <f>C71+E71+G71+I71+J71+L71+M71</f>
        <v>0</v>
      </c>
      <c r="O71" s="128"/>
      <c r="P71" s="150"/>
      <c r="Q71" s="151"/>
      <c r="R71" s="152"/>
      <c r="S71" s="153"/>
      <c r="T71" s="141">
        <f>SUM(P71:S71)</f>
        <v>0</v>
      </c>
      <c r="V71" s="133" t="s">
        <v>96</v>
      </c>
      <c r="W71" s="139">
        <v>0</v>
      </c>
      <c r="X71" s="140">
        <v>0</v>
      </c>
    </row>
    <row r="72" spans="1:27" ht="15.75" thickBot="1">
      <c r="A72" s="231" t="s">
        <v>97</v>
      </c>
      <c r="B72" s="89">
        <v>0</v>
      </c>
      <c r="C72" s="102">
        <f>SUM(C73:C77)</f>
        <v>0</v>
      </c>
      <c r="D72" s="89">
        <v>0</v>
      </c>
      <c r="E72" s="90">
        <v>0</v>
      </c>
      <c r="F72" s="89">
        <v>0</v>
      </c>
      <c r="G72" s="90">
        <v>0</v>
      </c>
      <c r="H72" s="89">
        <v>0</v>
      </c>
      <c r="I72" s="93">
        <v>0</v>
      </c>
      <c r="J72" s="232"/>
      <c r="K72" s="89">
        <v>0</v>
      </c>
      <c r="L72" s="93">
        <v>0</v>
      </c>
      <c r="M72" s="90"/>
      <c r="N72" s="145">
        <v>0</v>
      </c>
      <c r="O72" s="95"/>
      <c r="P72" s="96">
        <f>SUM(P73:P77)</f>
        <v>0</v>
      </c>
      <c r="Q72" s="102">
        <f>SUM(Q73:Q77)</f>
        <v>0</v>
      </c>
      <c r="R72" s="169">
        <f>SUM(R73:R77)</f>
        <v>0</v>
      </c>
      <c r="S72" s="170">
        <f>SUM(S73:S77)</f>
        <v>0</v>
      </c>
      <c r="T72" s="145">
        <f>SUM(T73:T77)</f>
        <v>0</v>
      </c>
      <c r="V72" s="133" t="s">
        <v>98</v>
      </c>
      <c r="W72" s="139">
        <v>0</v>
      </c>
      <c r="X72" s="140">
        <v>0</v>
      </c>
    </row>
    <row r="73" spans="1:27" ht="13.5" thickBot="1">
      <c r="A73" s="398">
        <v>12</v>
      </c>
      <c r="B73" s="104"/>
      <c r="C73" s="105"/>
      <c r="D73" s="104"/>
      <c r="E73" s="105"/>
      <c r="F73" s="121"/>
      <c r="G73" s="123"/>
      <c r="H73" s="104"/>
      <c r="I73" s="108"/>
      <c r="J73" s="109"/>
      <c r="K73" s="110"/>
      <c r="L73" s="111"/>
      <c r="M73" s="112"/>
      <c r="N73" s="113">
        <f>C73+E73+G73+I73+J73+L73+M73</f>
        <v>0</v>
      </c>
      <c r="O73" s="128"/>
      <c r="P73" s="114"/>
      <c r="Q73" s="112"/>
      <c r="R73" s="115"/>
      <c r="S73" s="116"/>
      <c r="T73" s="117">
        <f>SUM(P73:S73)</f>
        <v>0</v>
      </c>
      <c r="V73" s="233" t="s">
        <v>99</v>
      </c>
      <c r="W73" s="101">
        <f>SUM(W74:W78)</f>
        <v>39</v>
      </c>
      <c r="X73" s="102">
        <f>SUM(X74:X78)</f>
        <v>39038.21</v>
      </c>
    </row>
    <row r="74" spans="1:27" ht="15">
      <c r="A74" s="398">
        <v>11</v>
      </c>
      <c r="B74" s="121"/>
      <c r="C74" s="122"/>
      <c r="D74" s="121"/>
      <c r="E74" s="122"/>
      <c r="F74" s="121"/>
      <c r="G74" s="123"/>
      <c r="H74" s="121"/>
      <c r="I74" s="124"/>
      <c r="J74" s="125"/>
      <c r="K74" s="126"/>
      <c r="L74" s="123"/>
      <c r="M74" s="127"/>
      <c r="N74" s="113">
        <f>C74+E74+G74+I74+J74+L74+M74</f>
        <v>0</v>
      </c>
      <c r="O74" s="128"/>
      <c r="P74" s="129"/>
      <c r="Q74" s="127"/>
      <c r="R74" s="234"/>
      <c r="S74" s="235"/>
      <c r="T74" s="132">
        <f>SUM(P74:S74)</f>
        <v>0</v>
      </c>
      <c r="V74" s="236">
        <v>14</v>
      </c>
      <c r="W74" s="139">
        <v>18</v>
      </c>
      <c r="X74" s="140">
        <v>19288.95</v>
      </c>
    </row>
    <row r="75" spans="1:27" ht="15">
      <c r="A75" s="399">
        <v>10</v>
      </c>
      <c r="B75" s="121"/>
      <c r="C75" s="122"/>
      <c r="D75" s="121"/>
      <c r="E75" s="122"/>
      <c r="F75" s="121"/>
      <c r="G75" s="123"/>
      <c r="H75" s="121"/>
      <c r="I75" s="124"/>
      <c r="J75" s="125"/>
      <c r="K75" s="126"/>
      <c r="L75" s="123"/>
      <c r="M75" s="127"/>
      <c r="N75" s="113">
        <f>C75+E75+G75+I75+J75+L75+M75</f>
        <v>0</v>
      </c>
      <c r="O75" s="128"/>
      <c r="P75" s="129"/>
      <c r="Q75" s="127"/>
      <c r="R75" s="130"/>
      <c r="S75" s="131"/>
      <c r="T75" s="132">
        <f>SUM(P75:S75)</f>
        <v>0</v>
      </c>
      <c r="V75" s="236">
        <v>13</v>
      </c>
      <c r="W75" s="139">
        <v>11</v>
      </c>
      <c r="X75" s="140">
        <v>10844.6</v>
      </c>
    </row>
    <row r="76" spans="1:27" ht="15">
      <c r="A76" s="400">
        <v>9</v>
      </c>
      <c r="B76" s="121"/>
      <c r="C76" s="125"/>
      <c r="D76" s="121"/>
      <c r="E76" s="122"/>
      <c r="F76" s="121"/>
      <c r="G76" s="123"/>
      <c r="H76" s="121"/>
      <c r="I76" s="124"/>
      <c r="J76" s="125"/>
      <c r="K76" s="126"/>
      <c r="L76" s="123"/>
      <c r="M76" s="127"/>
      <c r="N76" s="113">
        <f>C76+E76+G76+I76+J76+L76+M76</f>
        <v>0</v>
      </c>
      <c r="O76" s="128"/>
      <c r="P76" s="129"/>
      <c r="Q76" s="127"/>
      <c r="R76" s="237"/>
      <c r="S76" s="238"/>
      <c r="T76" s="132">
        <f>SUM(P76:S76)</f>
        <v>0</v>
      </c>
      <c r="V76" s="236">
        <v>12</v>
      </c>
      <c r="W76" s="139">
        <v>7</v>
      </c>
      <c r="X76" s="140">
        <v>6208.93</v>
      </c>
    </row>
    <row r="77" spans="1:27" ht="15.75" thickBot="1">
      <c r="A77" s="400">
        <v>8</v>
      </c>
      <c r="B77" s="162"/>
      <c r="C77" s="163"/>
      <c r="D77" s="162"/>
      <c r="E77" s="163"/>
      <c r="F77" s="121"/>
      <c r="G77" s="123"/>
      <c r="H77" s="162"/>
      <c r="I77" s="164"/>
      <c r="J77" s="165"/>
      <c r="K77" s="166"/>
      <c r="L77" s="167"/>
      <c r="M77" s="151"/>
      <c r="N77" s="113">
        <f>C77+E77+G77+I77+J77+L77+M77</f>
        <v>0</v>
      </c>
      <c r="O77" s="128"/>
      <c r="P77" s="150"/>
      <c r="Q77" s="151"/>
      <c r="R77" s="152"/>
      <c r="S77" s="153"/>
      <c r="T77" s="141">
        <f>SUM(P77:S77)</f>
        <v>0</v>
      </c>
      <c r="V77" s="236">
        <v>11</v>
      </c>
      <c r="W77" s="139">
        <v>1</v>
      </c>
      <c r="X77" s="140">
        <v>941.42</v>
      </c>
    </row>
    <row r="78" spans="1:27" ht="15.75" thickBot="1">
      <c r="A78" s="404" t="s">
        <v>90</v>
      </c>
      <c r="B78" s="89">
        <f t="shared" ref="B78:I78" si="17">SUM(B79:B84)</f>
        <v>214</v>
      </c>
      <c r="C78" s="102">
        <f t="shared" si="17"/>
        <v>1189608.1000000001</v>
      </c>
      <c r="D78" s="142">
        <f t="shared" si="17"/>
        <v>1</v>
      </c>
      <c r="E78" s="102">
        <f t="shared" si="17"/>
        <v>5409.84</v>
      </c>
      <c r="F78" s="142">
        <f t="shared" si="17"/>
        <v>183</v>
      </c>
      <c r="G78" s="102">
        <f t="shared" si="17"/>
        <v>107450.82</v>
      </c>
      <c r="H78" s="142">
        <f t="shared" si="17"/>
        <v>0</v>
      </c>
      <c r="I78" s="143">
        <f t="shared" si="17"/>
        <v>0</v>
      </c>
      <c r="J78" s="168"/>
      <c r="K78" s="142">
        <f>SUM(K79:K84)</f>
        <v>0</v>
      </c>
      <c r="L78" s="143">
        <f>SUM(L79:L84)</f>
        <v>0</v>
      </c>
      <c r="M78" s="143">
        <f>SUM(M79:M84)</f>
        <v>0</v>
      </c>
      <c r="N78" s="145">
        <f>SUM(N79:N84)</f>
        <v>1302468.7599999998</v>
      </c>
      <c r="O78" s="95"/>
      <c r="P78" s="96">
        <f>SUM(P79:P84)</f>
        <v>0</v>
      </c>
      <c r="Q78" s="102">
        <f>SUM(Q79:Q84)</f>
        <v>0</v>
      </c>
      <c r="R78" s="169">
        <f>SUM(R79:R84)</f>
        <v>0</v>
      </c>
      <c r="S78" s="170">
        <f>SUM(S79:S84)</f>
        <v>0</v>
      </c>
      <c r="T78" s="145">
        <f>SUM(T79:T84)</f>
        <v>0</v>
      </c>
      <c r="V78" s="236">
        <v>10</v>
      </c>
      <c r="W78" s="139">
        <v>2</v>
      </c>
      <c r="X78" s="140">
        <v>1754.31</v>
      </c>
    </row>
    <row r="79" spans="1:27" ht="15.75" thickBot="1">
      <c r="A79" s="398" t="s">
        <v>92</v>
      </c>
      <c r="B79" s="136">
        <v>20</v>
      </c>
      <c r="C79" s="137">
        <v>125251.2</v>
      </c>
      <c r="D79" s="136">
        <v>0</v>
      </c>
      <c r="E79" s="137">
        <v>0</v>
      </c>
      <c r="F79" s="136">
        <v>3</v>
      </c>
      <c r="G79" s="137">
        <v>1193.4000000000001</v>
      </c>
      <c r="H79" s="136">
        <v>0</v>
      </c>
      <c r="I79" s="137">
        <v>0</v>
      </c>
      <c r="J79" s="137">
        <v>0</v>
      </c>
      <c r="K79" s="136">
        <v>0</v>
      </c>
      <c r="L79" s="137">
        <v>0</v>
      </c>
      <c r="M79" s="137">
        <v>0</v>
      </c>
      <c r="N79" s="132">
        <f t="shared" ref="N79:N84" si="18">C79+E79+G79+I79+J79+L79+M79</f>
        <v>126444.59999999999</v>
      </c>
      <c r="O79" s="128"/>
      <c r="P79" s="114"/>
      <c r="Q79" s="112"/>
      <c r="R79" s="115"/>
      <c r="S79" s="116"/>
      <c r="T79" s="117">
        <f t="shared" ref="T79:T84" si="19">SUM(P79:S79)</f>
        <v>0</v>
      </c>
      <c r="V79" s="239" t="s">
        <v>100</v>
      </c>
      <c r="W79" s="101">
        <f>SUM(W80:W84)</f>
        <v>11</v>
      </c>
      <c r="X79" s="102">
        <f>SUM(X80:X84)</f>
        <v>11936.830000000002</v>
      </c>
    </row>
    <row r="80" spans="1:27" ht="15">
      <c r="A80" s="393" t="s">
        <v>93</v>
      </c>
      <c r="B80" s="136">
        <v>34</v>
      </c>
      <c r="C80" s="137">
        <v>211009.93</v>
      </c>
      <c r="D80" s="136">
        <v>0</v>
      </c>
      <c r="E80" s="137">
        <v>0</v>
      </c>
      <c r="F80" s="136">
        <v>9</v>
      </c>
      <c r="G80" s="137">
        <v>5645.7</v>
      </c>
      <c r="H80" s="136">
        <v>0</v>
      </c>
      <c r="I80" s="137">
        <v>0</v>
      </c>
      <c r="J80" s="137">
        <v>0</v>
      </c>
      <c r="K80" s="136">
        <v>0</v>
      </c>
      <c r="L80" s="137">
        <v>0</v>
      </c>
      <c r="M80" s="137">
        <v>0</v>
      </c>
      <c r="N80" s="132">
        <f t="shared" si="18"/>
        <v>216655.63</v>
      </c>
      <c r="O80" s="128"/>
      <c r="P80" s="129"/>
      <c r="Q80" s="127"/>
      <c r="R80" s="130"/>
      <c r="S80" s="131"/>
      <c r="T80" s="132">
        <f t="shared" si="19"/>
        <v>0</v>
      </c>
      <c r="V80" s="133" t="s">
        <v>101</v>
      </c>
      <c r="W80" s="139">
        <v>4</v>
      </c>
      <c r="X80" s="140">
        <v>4808.16</v>
      </c>
    </row>
    <row r="81" spans="1:24" ht="15">
      <c r="A81" s="393" t="s">
        <v>94</v>
      </c>
      <c r="B81" s="136">
        <v>22</v>
      </c>
      <c r="C81" s="137">
        <v>140700.64000000001</v>
      </c>
      <c r="D81" s="136">
        <v>0</v>
      </c>
      <c r="E81" s="137">
        <v>0</v>
      </c>
      <c r="F81" s="136">
        <v>4</v>
      </c>
      <c r="G81" s="137">
        <v>2478.6</v>
      </c>
      <c r="H81" s="136">
        <v>0</v>
      </c>
      <c r="I81" s="137">
        <v>0</v>
      </c>
      <c r="J81" s="137">
        <v>0</v>
      </c>
      <c r="K81" s="136">
        <v>0</v>
      </c>
      <c r="L81" s="137">
        <v>0</v>
      </c>
      <c r="M81" s="137">
        <v>0</v>
      </c>
      <c r="N81" s="132">
        <f t="shared" si="18"/>
        <v>143179.24000000002</v>
      </c>
      <c r="O81" s="128"/>
      <c r="P81" s="129"/>
      <c r="Q81" s="127"/>
      <c r="R81" s="130"/>
      <c r="S81" s="131"/>
      <c r="T81" s="132">
        <f t="shared" si="19"/>
        <v>0</v>
      </c>
      <c r="V81" s="133" t="s">
        <v>102</v>
      </c>
      <c r="W81" s="139">
        <v>4</v>
      </c>
      <c r="X81" s="140">
        <v>4296.47</v>
      </c>
    </row>
    <row r="82" spans="1:24" ht="15">
      <c r="A82" s="393" t="s">
        <v>96</v>
      </c>
      <c r="B82" s="136">
        <v>8</v>
      </c>
      <c r="C82" s="137">
        <v>42910.85</v>
      </c>
      <c r="D82" s="136">
        <v>0</v>
      </c>
      <c r="E82" s="137">
        <v>0</v>
      </c>
      <c r="F82" s="136">
        <v>5</v>
      </c>
      <c r="G82" s="137">
        <v>3335.4</v>
      </c>
      <c r="H82" s="136">
        <v>0</v>
      </c>
      <c r="I82" s="137">
        <v>0</v>
      </c>
      <c r="J82" s="137">
        <v>0</v>
      </c>
      <c r="K82" s="136">
        <v>0</v>
      </c>
      <c r="L82" s="137">
        <v>0</v>
      </c>
      <c r="M82" s="137">
        <v>0</v>
      </c>
      <c r="N82" s="132">
        <f t="shared" si="18"/>
        <v>46246.25</v>
      </c>
      <c r="O82" s="128"/>
      <c r="P82" s="129"/>
      <c r="Q82" s="127"/>
      <c r="R82" s="130"/>
      <c r="S82" s="131"/>
      <c r="T82" s="132">
        <f t="shared" si="19"/>
        <v>0</v>
      </c>
      <c r="V82" s="133" t="s">
        <v>103</v>
      </c>
      <c r="W82" s="139">
        <v>3</v>
      </c>
      <c r="X82" s="140">
        <v>2832.2</v>
      </c>
    </row>
    <row r="83" spans="1:24" ht="15">
      <c r="A83" s="394" t="s">
        <v>98</v>
      </c>
      <c r="B83" s="136">
        <v>130</v>
      </c>
      <c r="C83" s="137">
        <v>669735.48</v>
      </c>
      <c r="D83" s="136">
        <v>1</v>
      </c>
      <c r="E83" s="137">
        <v>5409.84</v>
      </c>
      <c r="F83" s="136">
        <v>55</v>
      </c>
      <c r="G83" s="137">
        <v>29635.78</v>
      </c>
      <c r="H83" s="136">
        <v>0</v>
      </c>
      <c r="I83" s="137">
        <v>0</v>
      </c>
      <c r="J83" s="137">
        <v>0</v>
      </c>
      <c r="K83" s="136">
        <v>0</v>
      </c>
      <c r="L83" s="137">
        <v>0</v>
      </c>
      <c r="M83" s="137">
        <v>0</v>
      </c>
      <c r="N83" s="132">
        <f t="shared" si="18"/>
        <v>704781.1</v>
      </c>
      <c r="O83" s="128"/>
      <c r="P83" s="129"/>
      <c r="Q83" s="127"/>
      <c r="R83" s="130"/>
      <c r="S83" s="131"/>
      <c r="T83" s="132">
        <f t="shared" si="19"/>
        <v>0</v>
      </c>
      <c r="V83" s="133" t="s">
        <v>104</v>
      </c>
      <c r="W83" s="139">
        <v>0</v>
      </c>
      <c r="X83" s="140">
        <v>0</v>
      </c>
    </row>
    <row r="84" spans="1:24" ht="15.75" thickBot="1">
      <c r="A84" s="405" t="s">
        <v>105</v>
      </c>
      <c r="B84" s="136">
        <v>0</v>
      </c>
      <c r="C84" s="137">
        <v>0</v>
      </c>
      <c r="D84" s="136">
        <v>0</v>
      </c>
      <c r="E84" s="137">
        <v>0</v>
      </c>
      <c r="F84" s="136">
        <v>107</v>
      </c>
      <c r="G84" s="137">
        <v>65161.94</v>
      </c>
      <c r="H84" s="136">
        <v>0</v>
      </c>
      <c r="I84" s="137">
        <v>0</v>
      </c>
      <c r="J84" s="137">
        <v>0</v>
      </c>
      <c r="K84" s="136">
        <v>0</v>
      </c>
      <c r="L84" s="137">
        <v>0</v>
      </c>
      <c r="M84" s="137">
        <v>0</v>
      </c>
      <c r="N84" s="132">
        <f t="shared" si="18"/>
        <v>65161.94</v>
      </c>
      <c r="O84" s="128"/>
      <c r="P84" s="240"/>
      <c r="Q84" s="241"/>
      <c r="R84" s="242"/>
      <c r="S84" s="243"/>
      <c r="T84" s="244">
        <f t="shared" si="19"/>
        <v>0</v>
      </c>
      <c r="U84" s="245"/>
      <c r="V84" s="133" t="s">
        <v>106</v>
      </c>
      <c r="W84" s="139">
        <v>0</v>
      </c>
      <c r="X84" s="140">
        <v>0</v>
      </c>
    </row>
    <row r="85" spans="1:24" ht="23.25" thickBot="1">
      <c r="A85" s="246" t="s">
        <v>99</v>
      </c>
      <c r="B85" s="142">
        <f t="shared" ref="B85:N85" si="20">SUM(B86:B90)</f>
        <v>166</v>
      </c>
      <c r="C85" s="102">
        <f t="shared" si="20"/>
        <v>451279.78</v>
      </c>
      <c r="D85" s="142">
        <f t="shared" si="20"/>
        <v>0</v>
      </c>
      <c r="E85" s="102">
        <f t="shared" si="20"/>
        <v>0</v>
      </c>
      <c r="F85" s="142">
        <f t="shared" si="20"/>
        <v>126</v>
      </c>
      <c r="G85" s="102">
        <f t="shared" si="20"/>
        <v>173018.78999999998</v>
      </c>
      <c r="H85" s="142">
        <f t="shared" si="20"/>
        <v>0</v>
      </c>
      <c r="I85" s="143">
        <f t="shared" si="20"/>
        <v>0</v>
      </c>
      <c r="J85" s="168"/>
      <c r="K85" s="142">
        <f t="shared" si="20"/>
        <v>0</v>
      </c>
      <c r="L85" s="143">
        <f>SUM(L86:L90)</f>
        <v>0</v>
      </c>
      <c r="M85" s="143">
        <f>SUM(M86:M90)</f>
        <v>0</v>
      </c>
      <c r="N85" s="145">
        <f t="shared" si="20"/>
        <v>624298.57000000007</v>
      </c>
      <c r="O85" s="128"/>
      <c r="P85" s="96">
        <f>SUM(P86:P90)</f>
        <v>0</v>
      </c>
      <c r="Q85" s="102">
        <f>SUM(Q86:Q90)</f>
        <v>0</v>
      </c>
      <c r="R85" s="169">
        <f>SUM(R86:R90)</f>
        <v>0</v>
      </c>
      <c r="S85" s="170">
        <f>SUM(S86:S90)</f>
        <v>0</v>
      </c>
      <c r="T85" s="145">
        <f>SUM(T86:T90)</f>
        <v>0</v>
      </c>
      <c r="V85" s="100" t="s">
        <v>107</v>
      </c>
      <c r="W85" s="101">
        <f>SUM(W86:W90)</f>
        <v>5</v>
      </c>
      <c r="X85" s="102">
        <f>SUM(X86:X90)</f>
        <v>4133.4799999999996</v>
      </c>
    </row>
    <row r="86" spans="1:24" ht="15">
      <c r="A86" s="406">
        <v>14</v>
      </c>
      <c r="B86" s="136">
        <v>20</v>
      </c>
      <c r="C86" s="137">
        <v>61736.04</v>
      </c>
      <c r="D86" s="136">
        <v>0</v>
      </c>
      <c r="E86" s="137">
        <v>0</v>
      </c>
      <c r="F86" s="136">
        <v>15</v>
      </c>
      <c r="G86" s="137">
        <v>20980.97</v>
      </c>
      <c r="H86" s="136">
        <v>0</v>
      </c>
      <c r="I86" s="137">
        <v>0</v>
      </c>
      <c r="J86" s="137">
        <v>0</v>
      </c>
      <c r="K86" s="136">
        <v>0</v>
      </c>
      <c r="L86" s="137">
        <v>0</v>
      </c>
      <c r="M86" s="137">
        <v>0</v>
      </c>
      <c r="N86" s="132">
        <f>C86+E86+G86+I86+J86+L86+M86</f>
        <v>82717.010000000009</v>
      </c>
      <c r="O86" s="128"/>
      <c r="P86" s="114"/>
      <c r="Q86" s="112"/>
      <c r="R86" s="115"/>
      <c r="S86" s="116"/>
      <c r="T86" s="117">
        <f>SUM(P86:S86)</f>
        <v>0</v>
      </c>
      <c r="V86" s="133" t="s">
        <v>101</v>
      </c>
      <c r="W86" s="136">
        <v>5</v>
      </c>
      <c r="X86" s="137">
        <v>4133.4799999999996</v>
      </c>
    </row>
    <row r="87" spans="1:24" ht="15">
      <c r="A87" s="407">
        <v>13</v>
      </c>
      <c r="B87" s="136">
        <v>11</v>
      </c>
      <c r="C87" s="137">
        <v>35927.53</v>
      </c>
      <c r="D87" s="136">
        <v>0</v>
      </c>
      <c r="E87" s="137">
        <v>0</v>
      </c>
      <c r="F87" s="136">
        <v>4</v>
      </c>
      <c r="G87" s="137">
        <v>5204.04</v>
      </c>
      <c r="H87" s="136">
        <v>0</v>
      </c>
      <c r="I87" s="137">
        <v>0</v>
      </c>
      <c r="J87" s="137">
        <v>0</v>
      </c>
      <c r="K87" s="136">
        <v>0</v>
      </c>
      <c r="L87" s="137">
        <v>0</v>
      </c>
      <c r="M87" s="137">
        <v>0</v>
      </c>
      <c r="N87" s="132">
        <f>C87+E87+G87+I87+J87+L87+M87</f>
        <v>41131.57</v>
      </c>
      <c r="O87" s="128"/>
      <c r="P87" s="129"/>
      <c r="Q87" s="127"/>
      <c r="R87" s="130"/>
      <c r="S87" s="131"/>
      <c r="T87" s="132">
        <f>SUM(P87:S87)</f>
        <v>0</v>
      </c>
      <c r="V87" s="133" t="s">
        <v>102</v>
      </c>
      <c r="W87" s="134"/>
      <c r="X87" s="135"/>
    </row>
    <row r="88" spans="1:24" ht="15">
      <c r="A88" s="407">
        <v>12</v>
      </c>
      <c r="B88" s="136">
        <v>15</v>
      </c>
      <c r="C88" s="137">
        <v>45794.13</v>
      </c>
      <c r="D88" s="136">
        <v>0</v>
      </c>
      <c r="E88" s="137">
        <v>0</v>
      </c>
      <c r="F88" s="136">
        <v>13</v>
      </c>
      <c r="G88" s="137">
        <v>19795.38</v>
      </c>
      <c r="H88" s="136">
        <v>0</v>
      </c>
      <c r="I88" s="137">
        <v>0</v>
      </c>
      <c r="J88" s="137">
        <v>0</v>
      </c>
      <c r="K88" s="136">
        <v>0</v>
      </c>
      <c r="L88" s="137">
        <v>0</v>
      </c>
      <c r="M88" s="137">
        <v>0</v>
      </c>
      <c r="N88" s="132">
        <f>C88+E88+G88+I88+J88+L88+M88</f>
        <v>65589.509999999995</v>
      </c>
      <c r="O88" s="128"/>
      <c r="P88" s="129"/>
      <c r="Q88" s="127"/>
      <c r="R88" s="130"/>
      <c r="S88" s="131"/>
      <c r="T88" s="132">
        <f>SUM(P88:S88)</f>
        <v>0</v>
      </c>
      <c r="V88" s="133" t="s">
        <v>103</v>
      </c>
      <c r="W88" s="134"/>
      <c r="X88" s="135"/>
    </row>
    <row r="89" spans="1:24" ht="15">
      <c r="A89" s="407">
        <v>11</v>
      </c>
      <c r="B89" s="136">
        <v>18</v>
      </c>
      <c r="C89" s="137">
        <v>54239.95</v>
      </c>
      <c r="D89" s="136">
        <v>0</v>
      </c>
      <c r="E89" s="137">
        <v>0</v>
      </c>
      <c r="F89" s="136">
        <v>10</v>
      </c>
      <c r="G89" s="137">
        <v>14755.92</v>
      </c>
      <c r="H89" s="136">
        <v>0</v>
      </c>
      <c r="I89" s="137">
        <v>0</v>
      </c>
      <c r="J89" s="137">
        <v>0</v>
      </c>
      <c r="K89" s="136">
        <v>0</v>
      </c>
      <c r="L89" s="137">
        <v>0</v>
      </c>
      <c r="M89" s="137">
        <v>0</v>
      </c>
      <c r="N89" s="132">
        <f>C89+E89+G89+I89+J89+L89+M89</f>
        <v>68995.87</v>
      </c>
      <c r="O89" s="128"/>
      <c r="P89" s="129"/>
      <c r="Q89" s="127"/>
      <c r="R89" s="130"/>
      <c r="S89" s="131"/>
      <c r="T89" s="132">
        <f>SUM(P89:S89)</f>
        <v>0</v>
      </c>
      <c r="V89" s="133" t="s">
        <v>104</v>
      </c>
      <c r="W89" s="134"/>
      <c r="X89" s="135"/>
    </row>
    <row r="90" spans="1:24" ht="15.75" thickBot="1">
      <c r="A90" s="408">
        <v>10</v>
      </c>
      <c r="B90" s="136">
        <v>102</v>
      </c>
      <c r="C90" s="137">
        <v>253582.13</v>
      </c>
      <c r="D90" s="136">
        <v>0</v>
      </c>
      <c r="E90" s="137">
        <v>0</v>
      </c>
      <c r="F90" s="136">
        <v>84</v>
      </c>
      <c r="G90" s="137">
        <v>112282.48</v>
      </c>
      <c r="H90" s="136">
        <v>0</v>
      </c>
      <c r="I90" s="137">
        <v>0</v>
      </c>
      <c r="J90" s="137">
        <v>0</v>
      </c>
      <c r="K90" s="136">
        <v>0</v>
      </c>
      <c r="L90" s="137">
        <v>0</v>
      </c>
      <c r="M90" s="137">
        <v>0</v>
      </c>
      <c r="N90" s="141">
        <f>C90+E90+G90+I90+J90+L90+M90</f>
        <v>365864.61</v>
      </c>
      <c r="O90" s="128"/>
      <c r="P90" s="150"/>
      <c r="Q90" s="151"/>
      <c r="R90" s="152"/>
      <c r="S90" s="153"/>
      <c r="T90" s="141">
        <f>SUM(P90:S90)</f>
        <v>0</v>
      </c>
      <c r="V90" s="133" t="s">
        <v>106</v>
      </c>
      <c r="W90" s="134"/>
      <c r="X90" s="135"/>
    </row>
    <row r="91" spans="1:24" ht="23.25" thickBot="1">
      <c r="A91" s="246" t="s">
        <v>100</v>
      </c>
      <c r="B91" s="142">
        <f t="shared" ref="B91:N91" si="21">SUM(B92:B96)</f>
        <v>32</v>
      </c>
      <c r="C91" s="102">
        <f t="shared" si="21"/>
        <v>87002.87</v>
      </c>
      <c r="D91" s="142">
        <f t="shared" si="21"/>
        <v>0</v>
      </c>
      <c r="E91" s="102">
        <f t="shared" si="21"/>
        <v>0</v>
      </c>
      <c r="F91" s="142">
        <f t="shared" si="21"/>
        <v>26</v>
      </c>
      <c r="G91" s="102">
        <f t="shared" si="21"/>
        <v>36955.759999999995</v>
      </c>
      <c r="H91" s="142">
        <f t="shared" si="21"/>
        <v>0</v>
      </c>
      <c r="I91" s="143">
        <f t="shared" si="21"/>
        <v>0</v>
      </c>
      <c r="J91" s="168"/>
      <c r="K91" s="142">
        <f t="shared" si="21"/>
        <v>0</v>
      </c>
      <c r="L91" s="143">
        <f>SUM(L92:L96)</f>
        <v>0</v>
      </c>
      <c r="M91" s="143">
        <f>SUM(M92:M96)</f>
        <v>0</v>
      </c>
      <c r="N91" s="145">
        <f t="shared" si="21"/>
        <v>123958.63</v>
      </c>
      <c r="O91" s="95"/>
      <c r="P91" s="96">
        <f>SUM(P92:P96)</f>
        <v>0</v>
      </c>
      <c r="Q91" s="102">
        <f>SUM(Q92:Q96)</f>
        <v>0</v>
      </c>
      <c r="R91" s="169">
        <f>SUM(R92:R96)</f>
        <v>0</v>
      </c>
      <c r="S91" s="170">
        <f>SUM(S92:S96)</f>
        <v>0</v>
      </c>
      <c r="T91" s="145">
        <f>SUM(T92:T96)</f>
        <v>0</v>
      </c>
      <c r="V91" s="154" t="s">
        <v>108</v>
      </c>
      <c r="W91" s="247">
        <f>SUM(W92:W96)</f>
        <v>3</v>
      </c>
      <c r="X91" s="248">
        <f>SUM(X92:X96)</f>
        <v>2771.42</v>
      </c>
    </row>
    <row r="92" spans="1:24" ht="15">
      <c r="A92" s="398" t="s">
        <v>101</v>
      </c>
      <c r="B92" s="136">
        <v>4</v>
      </c>
      <c r="C92" s="137">
        <v>11396</v>
      </c>
      <c r="D92" s="136">
        <v>0</v>
      </c>
      <c r="E92" s="137">
        <v>0</v>
      </c>
      <c r="F92" s="136">
        <v>4</v>
      </c>
      <c r="G92" s="137">
        <v>5401.68</v>
      </c>
      <c r="H92" s="136">
        <v>0</v>
      </c>
      <c r="I92" s="137">
        <v>0</v>
      </c>
      <c r="J92" s="137">
        <v>0</v>
      </c>
      <c r="K92" s="136">
        <v>0</v>
      </c>
      <c r="L92" s="137">
        <v>0</v>
      </c>
      <c r="M92" s="137">
        <v>0</v>
      </c>
      <c r="N92" s="113">
        <f>C92+E92+G92+I92+J92+L92+M92</f>
        <v>16797.68</v>
      </c>
      <c r="O92" s="128"/>
      <c r="P92" s="114"/>
      <c r="Q92" s="112"/>
      <c r="R92" s="115"/>
      <c r="S92" s="116"/>
      <c r="T92" s="117">
        <f>SUM(P92:S92)</f>
        <v>0</v>
      </c>
      <c r="V92" s="171" t="s">
        <v>109</v>
      </c>
      <c r="W92" s="138">
        <v>0</v>
      </c>
      <c r="X92" s="137">
        <v>0</v>
      </c>
    </row>
    <row r="93" spans="1:24" ht="15">
      <c r="A93" s="393" t="s">
        <v>102</v>
      </c>
      <c r="B93" s="136">
        <v>3</v>
      </c>
      <c r="C93" s="137">
        <v>8597</v>
      </c>
      <c r="D93" s="136">
        <v>0</v>
      </c>
      <c r="E93" s="137">
        <v>0</v>
      </c>
      <c r="F93" s="136">
        <v>3</v>
      </c>
      <c r="G93" s="137">
        <v>4545.3599999999997</v>
      </c>
      <c r="H93" s="136">
        <v>0</v>
      </c>
      <c r="I93" s="137">
        <v>0</v>
      </c>
      <c r="J93" s="137">
        <v>0</v>
      </c>
      <c r="K93" s="136">
        <v>0</v>
      </c>
      <c r="L93" s="137">
        <v>0</v>
      </c>
      <c r="M93" s="137">
        <v>0</v>
      </c>
      <c r="N93" s="113">
        <f>C93+E93+G93+I93+J93+L93+M93</f>
        <v>13142.36</v>
      </c>
      <c r="O93" s="128"/>
      <c r="P93" s="129"/>
      <c r="Q93" s="127"/>
      <c r="R93" s="130"/>
      <c r="S93" s="131"/>
      <c r="T93" s="132">
        <f>SUM(P93:S93)</f>
        <v>0</v>
      </c>
      <c r="V93" s="133" t="s">
        <v>110</v>
      </c>
      <c r="W93" s="139">
        <v>1</v>
      </c>
      <c r="X93" s="140">
        <v>970.54</v>
      </c>
    </row>
    <row r="94" spans="1:24" ht="15">
      <c r="A94" s="393" t="s">
        <v>103</v>
      </c>
      <c r="B94" s="136">
        <v>4</v>
      </c>
      <c r="C94" s="137">
        <v>11596</v>
      </c>
      <c r="D94" s="136">
        <v>0</v>
      </c>
      <c r="E94" s="137">
        <v>0</v>
      </c>
      <c r="F94" s="136">
        <v>4</v>
      </c>
      <c r="G94" s="137">
        <v>5731.08</v>
      </c>
      <c r="H94" s="136">
        <v>0</v>
      </c>
      <c r="I94" s="137">
        <v>0</v>
      </c>
      <c r="J94" s="137">
        <v>0</v>
      </c>
      <c r="K94" s="136">
        <v>0</v>
      </c>
      <c r="L94" s="137">
        <v>0</v>
      </c>
      <c r="M94" s="137">
        <v>0</v>
      </c>
      <c r="N94" s="113">
        <f>C94+E94+G94+I94+J94+L94+M94</f>
        <v>17327.080000000002</v>
      </c>
      <c r="O94" s="128"/>
      <c r="P94" s="129"/>
      <c r="Q94" s="127"/>
      <c r="R94" s="130"/>
      <c r="S94" s="131"/>
      <c r="T94" s="132">
        <f>SUM(P94:S94)</f>
        <v>0</v>
      </c>
      <c r="V94" s="133" t="s">
        <v>111</v>
      </c>
      <c r="W94" s="139">
        <v>1</v>
      </c>
      <c r="X94" s="140">
        <v>883.34</v>
      </c>
    </row>
    <row r="95" spans="1:24" ht="15">
      <c r="A95" s="393" t="s">
        <v>104</v>
      </c>
      <c r="B95" s="136">
        <v>8</v>
      </c>
      <c r="C95" s="137">
        <v>23439.35</v>
      </c>
      <c r="D95" s="136">
        <v>0</v>
      </c>
      <c r="E95" s="137">
        <v>0</v>
      </c>
      <c r="F95" s="136">
        <v>4</v>
      </c>
      <c r="G95" s="137">
        <v>6060.48</v>
      </c>
      <c r="H95" s="136">
        <v>0</v>
      </c>
      <c r="I95" s="137">
        <v>0</v>
      </c>
      <c r="J95" s="137">
        <v>0</v>
      </c>
      <c r="K95" s="136">
        <v>0</v>
      </c>
      <c r="L95" s="137">
        <v>0</v>
      </c>
      <c r="M95" s="137">
        <v>0</v>
      </c>
      <c r="N95" s="113">
        <f>C95+E95+G95+I95+J95+L95+M95</f>
        <v>29499.829999999998</v>
      </c>
      <c r="O95" s="128"/>
      <c r="P95" s="129"/>
      <c r="Q95" s="127"/>
      <c r="R95" s="130"/>
      <c r="S95" s="131"/>
      <c r="T95" s="132">
        <f>SUM(P95:S95)</f>
        <v>0</v>
      </c>
      <c r="V95" s="133" t="s">
        <v>101</v>
      </c>
      <c r="W95" s="139">
        <v>1</v>
      </c>
      <c r="X95" s="140">
        <v>917.54</v>
      </c>
    </row>
    <row r="96" spans="1:24" ht="15.75" thickBot="1">
      <c r="A96" s="394" t="s">
        <v>106</v>
      </c>
      <c r="B96" s="136">
        <v>13</v>
      </c>
      <c r="C96" s="137">
        <v>31974.52</v>
      </c>
      <c r="D96" s="136">
        <v>0</v>
      </c>
      <c r="E96" s="137">
        <v>0</v>
      </c>
      <c r="F96" s="136">
        <v>11</v>
      </c>
      <c r="G96" s="137">
        <v>15217.16</v>
      </c>
      <c r="H96" s="136">
        <v>0</v>
      </c>
      <c r="I96" s="137">
        <v>0</v>
      </c>
      <c r="J96" s="137">
        <v>0</v>
      </c>
      <c r="K96" s="136">
        <v>0</v>
      </c>
      <c r="L96" s="137">
        <v>0</v>
      </c>
      <c r="M96" s="137">
        <v>0</v>
      </c>
      <c r="N96" s="113">
        <f>C96+E96+G96+I96+J96+L96+M96</f>
        <v>47191.68</v>
      </c>
      <c r="O96" s="128"/>
      <c r="P96" s="150"/>
      <c r="Q96" s="151"/>
      <c r="R96" s="152"/>
      <c r="S96" s="153"/>
      <c r="T96" s="141">
        <f>SUM(P96:S96)</f>
        <v>0</v>
      </c>
      <c r="V96" s="249" t="s">
        <v>102</v>
      </c>
      <c r="W96" s="139">
        <v>0</v>
      </c>
      <c r="X96" s="140">
        <v>0</v>
      </c>
    </row>
    <row r="97" spans="1:25" ht="13.5" thickBot="1">
      <c r="A97" s="88" t="s">
        <v>107</v>
      </c>
      <c r="B97" s="142">
        <f t="shared" ref="B97:N97" si="22">SUM(B98:B102)</f>
        <v>9</v>
      </c>
      <c r="C97" s="102">
        <f t="shared" si="22"/>
        <v>27234.440000000002</v>
      </c>
      <c r="D97" s="142">
        <f t="shared" si="22"/>
        <v>0</v>
      </c>
      <c r="E97" s="102">
        <f t="shared" si="22"/>
        <v>0</v>
      </c>
      <c r="F97" s="142">
        <f t="shared" si="22"/>
        <v>0</v>
      </c>
      <c r="G97" s="102">
        <f t="shared" si="22"/>
        <v>0</v>
      </c>
      <c r="H97" s="142">
        <f t="shared" si="22"/>
        <v>0</v>
      </c>
      <c r="I97" s="143">
        <f t="shared" si="22"/>
        <v>0</v>
      </c>
      <c r="J97" s="168"/>
      <c r="K97" s="142">
        <f t="shared" si="22"/>
        <v>0</v>
      </c>
      <c r="L97" s="143">
        <f>SUM(L98:L102)</f>
        <v>0</v>
      </c>
      <c r="M97" s="143">
        <f>SUM(M98:M102)</f>
        <v>0</v>
      </c>
      <c r="N97" s="145">
        <f t="shared" si="22"/>
        <v>27234.440000000002</v>
      </c>
      <c r="O97" s="128"/>
      <c r="P97" s="96">
        <f>SUM(P98:P102)</f>
        <v>0</v>
      </c>
      <c r="Q97" s="102">
        <f>SUM(Q98:Q102)</f>
        <v>0</v>
      </c>
      <c r="R97" s="169">
        <f>SUM(R98:R102)</f>
        <v>0</v>
      </c>
      <c r="S97" s="170">
        <f>SUM(S98:S102)</f>
        <v>0</v>
      </c>
      <c r="T97" s="145">
        <f>SUM(T98:T102)</f>
        <v>0</v>
      </c>
      <c r="V97" s="100" t="s">
        <v>112</v>
      </c>
      <c r="W97" s="101">
        <f>SUM(W98:W103)</f>
        <v>1</v>
      </c>
      <c r="X97" s="102">
        <f>SUM(X98:X103)</f>
        <v>979.04</v>
      </c>
    </row>
    <row r="98" spans="1:25" ht="15">
      <c r="A98" s="398" t="s">
        <v>101</v>
      </c>
      <c r="B98" s="136">
        <v>4</v>
      </c>
      <c r="C98" s="137">
        <v>12427.12</v>
      </c>
      <c r="D98" s="136">
        <v>0</v>
      </c>
      <c r="E98" s="137">
        <v>0</v>
      </c>
      <c r="F98" s="136">
        <v>0</v>
      </c>
      <c r="G98" s="137">
        <v>0</v>
      </c>
      <c r="H98" s="136">
        <v>0</v>
      </c>
      <c r="I98" s="137">
        <v>0</v>
      </c>
      <c r="J98" s="137">
        <v>0</v>
      </c>
      <c r="K98" s="136">
        <v>0</v>
      </c>
      <c r="L98" s="137">
        <v>0</v>
      </c>
      <c r="M98" s="137">
        <v>0</v>
      </c>
      <c r="N98" s="113">
        <f>C98+E98+G98+I98+J98+L98+M98</f>
        <v>12427.12</v>
      </c>
      <c r="O98" s="128"/>
      <c r="P98" s="114"/>
      <c r="Q98" s="112"/>
      <c r="R98" s="115"/>
      <c r="S98" s="116"/>
      <c r="T98" s="117">
        <f>SUM(P98:S98)</f>
        <v>0</v>
      </c>
      <c r="V98" s="171" t="s">
        <v>109</v>
      </c>
      <c r="W98" s="138">
        <v>0</v>
      </c>
      <c r="X98" s="137">
        <v>0</v>
      </c>
    </row>
    <row r="99" spans="1:25" ht="15">
      <c r="A99" s="393" t="s">
        <v>102</v>
      </c>
      <c r="B99" s="136">
        <v>1</v>
      </c>
      <c r="C99" s="137">
        <v>3731.32</v>
      </c>
      <c r="D99" s="136">
        <v>0</v>
      </c>
      <c r="E99" s="137">
        <v>0</v>
      </c>
      <c r="F99" s="136">
        <v>0</v>
      </c>
      <c r="G99" s="137">
        <v>0</v>
      </c>
      <c r="H99" s="136">
        <v>0</v>
      </c>
      <c r="I99" s="137">
        <v>0</v>
      </c>
      <c r="J99" s="137">
        <v>0</v>
      </c>
      <c r="K99" s="136">
        <v>0</v>
      </c>
      <c r="L99" s="137">
        <v>0</v>
      </c>
      <c r="M99" s="137">
        <v>0</v>
      </c>
      <c r="N99" s="113">
        <f>C99+E99+G99+I99+J99+L99+M99</f>
        <v>3731.32</v>
      </c>
      <c r="O99" s="128"/>
      <c r="P99" s="129"/>
      <c r="Q99" s="127"/>
      <c r="R99" s="130"/>
      <c r="S99" s="131"/>
      <c r="T99" s="132">
        <f>SUM(P99:S99)</f>
        <v>0</v>
      </c>
      <c r="V99" s="133" t="s">
        <v>110</v>
      </c>
      <c r="W99" s="138">
        <v>0</v>
      </c>
      <c r="X99" s="137">
        <v>0</v>
      </c>
    </row>
    <row r="100" spans="1:25" ht="15">
      <c r="A100" s="393" t="s">
        <v>103</v>
      </c>
      <c r="B100" s="136">
        <v>0</v>
      </c>
      <c r="C100" s="137">
        <v>0</v>
      </c>
      <c r="D100" s="136">
        <v>0</v>
      </c>
      <c r="E100" s="137">
        <v>0</v>
      </c>
      <c r="F100" s="136">
        <v>0</v>
      </c>
      <c r="G100" s="137">
        <v>0</v>
      </c>
      <c r="H100" s="136">
        <v>0</v>
      </c>
      <c r="I100" s="137">
        <v>0</v>
      </c>
      <c r="J100" s="137">
        <v>0</v>
      </c>
      <c r="K100" s="136">
        <v>0</v>
      </c>
      <c r="L100" s="137">
        <v>0</v>
      </c>
      <c r="M100" s="137">
        <v>0</v>
      </c>
      <c r="N100" s="113">
        <f>C100+E100+G100+I100+J100+L100+M100</f>
        <v>0</v>
      </c>
      <c r="O100" s="128"/>
      <c r="P100" s="129"/>
      <c r="Q100" s="127"/>
      <c r="R100" s="130"/>
      <c r="S100" s="131"/>
      <c r="T100" s="132">
        <f>SUM(P100:S100)</f>
        <v>0</v>
      </c>
      <c r="V100" s="133" t="s">
        <v>111</v>
      </c>
      <c r="W100" s="138">
        <v>0</v>
      </c>
      <c r="X100" s="137">
        <v>0</v>
      </c>
    </row>
    <row r="101" spans="1:25" ht="15">
      <c r="A101" s="393" t="s">
        <v>104</v>
      </c>
      <c r="B101" s="136">
        <v>1</v>
      </c>
      <c r="C101" s="137">
        <v>2575</v>
      </c>
      <c r="D101" s="136">
        <v>0</v>
      </c>
      <c r="E101" s="137">
        <v>0</v>
      </c>
      <c r="F101" s="136">
        <v>0</v>
      </c>
      <c r="G101" s="137">
        <v>0</v>
      </c>
      <c r="H101" s="136">
        <v>0</v>
      </c>
      <c r="I101" s="137">
        <v>0</v>
      </c>
      <c r="J101" s="137">
        <v>0</v>
      </c>
      <c r="K101" s="136">
        <v>0</v>
      </c>
      <c r="L101" s="137">
        <v>0</v>
      </c>
      <c r="M101" s="137">
        <v>0</v>
      </c>
      <c r="N101" s="113">
        <f>C101+E101+G101+I101+J101+L101+M101</f>
        <v>2575</v>
      </c>
      <c r="O101" s="128"/>
      <c r="P101" s="129"/>
      <c r="Q101" s="127"/>
      <c r="R101" s="130"/>
      <c r="S101" s="131"/>
      <c r="T101" s="132">
        <f>SUM(P101:S101)</f>
        <v>0</v>
      </c>
      <c r="V101" s="133" t="s">
        <v>101</v>
      </c>
      <c r="W101" s="139">
        <v>1</v>
      </c>
      <c r="X101" s="140">
        <v>979.04</v>
      </c>
      <c r="Y101" s="250"/>
    </row>
    <row r="102" spans="1:25" ht="15.75" thickBot="1">
      <c r="A102" s="251" t="s">
        <v>106</v>
      </c>
      <c r="B102" s="136">
        <v>3</v>
      </c>
      <c r="C102" s="137">
        <v>8501</v>
      </c>
      <c r="D102" s="136">
        <v>0</v>
      </c>
      <c r="E102" s="137">
        <v>0</v>
      </c>
      <c r="F102" s="136">
        <v>0</v>
      </c>
      <c r="G102" s="137">
        <v>0</v>
      </c>
      <c r="H102" s="136">
        <v>0</v>
      </c>
      <c r="I102" s="137">
        <v>0</v>
      </c>
      <c r="J102" s="137">
        <v>0</v>
      </c>
      <c r="K102" s="136">
        <v>0</v>
      </c>
      <c r="L102" s="137">
        <v>0</v>
      </c>
      <c r="M102" s="137">
        <v>0</v>
      </c>
      <c r="N102" s="113">
        <f>C102+E102+G102+I102+J102+L102+M102</f>
        <v>8501</v>
      </c>
      <c r="O102" s="128"/>
      <c r="P102" s="150"/>
      <c r="Q102" s="151"/>
      <c r="R102" s="152"/>
      <c r="S102" s="153"/>
      <c r="T102" s="141">
        <f>SUM(P102:S102)</f>
        <v>0</v>
      </c>
      <c r="V102" s="133" t="s">
        <v>102</v>
      </c>
      <c r="W102" s="138">
        <v>0</v>
      </c>
      <c r="X102" s="137">
        <v>0</v>
      </c>
    </row>
    <row r="103" spans="1:25" ht="13.5" thickBot="1">
      <c r="A103" s="88" t="s">
        <v>108</v>
      </c>
      <c r="B103" s="89">
        <f>SUM(B104:B108)</f>
        <v>31</v>
      </c>
      <c r="C103" s="90">
        <f>SUM(C104:C108)</f>
        <v>80497</v>
      </c>
      <c r="D103" s="90">
        <f t="shared" ref="D103:N103" si="23">SUM(D104:D108)</f>
        <v>0</v>
      </c>
      <c r="E103" s="90">
        <f t="shared" si="23"/>
        <v>0</v>
      </c>
      <c r="F103" s="252">
        <f t="shared" si="23"/>
        <v>17</v>
      </c>
      <c r="G103" s="90">
        <f t="shared" si="23"/>
        <v>19589.47</v>
      </c>
      <c r="H103" s="90">
        <f t="shared" si="23"/>
        <v>0</v>
      </c>
      <c r="I103" s="90">
        <f t="shared" si="23"/>
        <v>0</v>
      </c>
      <c r="J103" s="90">
        <f t="shared" si="23"/>
        <v>0</v>
      </c>
      <c r="K103" s="252">
        <f t="shared" si="23"/>
        <v>0</v>
      </c>
      <c r="L103" s="90">
        <f t="shared" si="23"/>
        <v>0</v>
      </c>
      <c r="M103" s="90">
        <f t="shared" si="23"/>
        <v>0</v>
      </c>
      <c r="N103" s="253">
        <f t="shared" si="23"/>
        <v>100086.47</v>
      </c>
      <c r="O103" s="95"/>
      <c r="P103" s="96">
        <f>SUM(P104:P108)</f>
        <v>0</v>
      </c>
      <c r="Q103" s="102">
        <f>SUM(Q104:Q108)</f>
        <v>0</v>
      </c>
      <c r="R103" s="169">
        <f>SUM(R104:R108)</f>
        <v>0</v>
      </c>
      <c r="S103" s="170">
        <f>SUM(S104:S108)</f>
        <v>0</v>
      </c>
      <c r="T103" s="145">
        <f>SUM(T104:T108)</f>
        <v>0</v>
      </c>
      <c r="V103" s="133"/>
      <c r="W103" s="134"/>
      <c r="X103" s="135"/>
    </row>
    <row r="104" spans="1:25" ht="45.75" thickBot="1">
      <c r="A104" s="398" t="s">
        <v>109</v>
      </c>
      <c r="B104" s="136">
        <v>0</v>
      </c>
      <c r="C104" s="137">
        <v>0</v>
      </c>
      <c r="D104" s="136">
        <v>0</v>
      </c>
      <c r="E104" s="137">
        <v>0</v>
      </c>
      <c r="F104" s="136">
        <v>0</v>
      </c>
      <c r="G104" s="137">
        <v>0</v>
      </c>
      <c r="H104" s="136">
        <v>0</v>
      </c>
      <c r="I104" s="137">
        <v>0</v>
      </c>
      <c r="J104" s="137">
        <v>0</v>
      </c>
      <c r="K104" s="136">
        <v>0</v>
      </c>
      <c r="L104" s="137">
        <v>0</v>
      </c>
      <c r="M104" s="137">
        <v>0</v>
      </c>
      <c r="N104" s="113">
        <f>C104+E104+G104+I104+J104+L104+M104</f>
        <v>0</v>
      </c>
      <c r="O104" s="128"/>
      <c r="P104" s="114"/>
      <c r="Q104" s="112"/>
      <c r="R104" s="115"/>
      <c r="S104" s="116"/>
      <c r="T104" s="117">
        <f>SUM(P104:S104)</f>
        <v>0</v>
      </c>
      <c r="V104" s="100" t="s">
        <v>113</v>
      </c>
      <c r="W104" s="101">
        <f>SUM(W105:W112)</f>
        <v>20</v>
      </c>
      <c r="X104" s="102">
        <f>SUM(X105:X112)</f>
        <v>18741.900000000001</v>
      </c>
    </row>
    <row r="105" spans="1:25" ht="15">
      <c r="A105" s="393" t="s">
        <v>110</v>
      </c>
      <c r="B105" s="136">
        <v>0</v>
      </c>
      <c r="C105" s="137">
        <v>0</v>
      </c>
      <c r="D105" s="136">
        <v>0</v>
      </c>
      <c r="E105" s="137">
        <v>0</v>
      </c>
      <c r="F105" s="136">
        <v>0</v>
      </c>
      <c r="G105" s="137">
        <v>0</v>
      </c>
      <c r="H105" s="136">
        <v>0</v>
      </c>
      <c r="I105" s="137">
        <v>0</v>
      </c>
      <c r="J105" s="137">
        <v>0</v>
      </c>
      <c r="K105" s="136">
        <v>0</v>
      </c>
      <c r="L105" s="137">
        <v>0</v>
      </c>
      <c r="M105" s="137">
        <v>0</v>
      </c>
      <c r="N105" s="113">
        <f>C105+E105+G105+I105+J105+L105+M105</f>
        <v>0</v>
      </c>
      <c r="O105" s="128"/>
      <c r="P105" s="129"/>
      <c r="Q105" s="127"/>
      <c r="R105" s="130"/>
      <c r="S105" s="131"/>
      <c r="T105" s="132">
        <f>SUM(P105:S105)</f>
        <v>0</v>
      </c>
      <c r="V105" s="133" t="s">
        <v>109</v>
      </c>
      <c r="W105" s="134"/>
      <c r="X105" s="135"/>
    </row>
    <row r="106" spans="1:25" ht="15">
      <c r="A106" s="393" t="s">
        <v>111</v>
      </c>
      <c r="B106" s="136">
        <v>1</v>
      </c>
      <c r="C106" s="137">
        <v>2799</v>
      </c>
      <c r="D106" s="136">
        <v>0</v>
      </c>
      <c r="E106" s="137">
        <v>0</v>
      </c>
      <c r="F106" s="136">
        <v>0</v>
      </c>
      <c r="G106" s="137">
        <v>0</v>
      </c>
      <c r="H106" s="136">
        <v>0</v>
      </c>
      <c r="I106" s="137">
        <v>0</v>
      </c>
      <c r="J106" s="137">
        <v>0</v>
      </c>
      <c r="K106" s="136">
        <v>0</v>
      </c>
      <c r="L106" s="137">
        <v>0</v>
      </c>
      <c r="M106" s="137">
        <v>0</v>
      </c>
      <c r="N106" s="113">
        <f>C106+E106+G106+I106+J106+L106+M106</f>
        <v>2799</v>
      </c>
      <c r="O106" s="128"/>
      <c r="P106" s="129"/>
      <c r="Q106" s="127"/>
      <c r="R106" s="130"/>
      <c r="S106" s="131"/>
      <c r="T106" s="132">
        <f>SUM(P106:S106)</f>
        <v>0</v>
      </c>
      <c r="V106" s="133" t="s">
        <v>110</v>
      </c>
      <c r="W106" s="134"/>
      <c r="X106" s="135"/>
    </row>
    <row r="107" spans="1:25" ht="15">
      <c r="A107" s="393" t="s">
        <v>101</v>
      </c>
      <c r="B107" s="136">
        <v>3</v>
      </c>
      <c r="C107" s="137">
        <v>8397</v>
      </c>
      <c r="D107" s="136">
        <v>0</v>
      </c>
      <c r="E107" s="137">
        <v>0</v>
      </c>
      <c r="F107" s="136">
        <v>1</v>
      </c>
      <c r="G107" s="137">
        <v>790.48</v>
      </c>
      <c r="H107" s="136">
        <v>0</v>
      </c>
      <c r="I107" s="137">
        <v>0</v>
      </c>
      <c r="J107" s="137">
        <v>0</v>
      </c>
      <c r="K107" s="136">
        <v>0</v>
      </c>
      <c r="L107" s="137">
        <v>0</v>
      </c>
      <c r="M107" s="137">
        <v>0</v>
      </c>
      <c r="N107" s="113">
        <f>C107+E107+G107+I107+J107+L107+M107</f>
        <v>9187.48</v>
      </c>
      <c r="O107" s="128"/>
      <c r="P107" s="129"/>
      <c r="Q107" s="127"/>
      <c r="R107" s="130"/>
      <c r="S107" s="131"/>
      <c r="T107" s="132">
        <f>SUM(P107:S107)</f>
        <v>0</v>
      </c>
      <c r="V107" s="133" t="s">
        <v>111</v>
      </c>
      <c r="W107" s="134"/>
      <c r="X107" s="254"/>
    </row>
    <row r="108" spans="1:25" ht="15.75" thickBot="1">
      <c r="A108" s="394" t="s">
        <v>102</v>
      </c>
      <c r="B108" s="136">
        <v>27</v>
      </c>
      <c r="C108" s="137">
        <v>69301</v>
      </c>
      <c r="D108" s="136">
        <v>0</v>
      </c>
      <c r="E108" s="137">
        <v>0</v>
      </c>
      <c r="F108" s="136">
        <v>16</v>
      </c>
      <c r="G108" s="137">
        <v>18798.990000000002</v>
      </c>
      <c r="H108" s="136">
        <v>0</v>
      </c>
      <c r="I108" s="137">
        <v>0</v>
      </c>
      <c r="J108" s="137">
        <v>0</v>
      </c>
      <c r="K108" s="136">
        <v>0</v>
      </c>
      <c r="L108" s="137">
        <v>0</v>
      </c>
      <c r="M108" s="137">
        <v>0</v>
      </c>
      <c r="N108" s="113">
        <f>C108+E108+G108+I108+J108+L108+M108</f>
        <v>88099.99</v>
      </c>
      <c r="O108" s="128"/>
      <c r="P108" s="150"/>
      <c r="Q108" s="151"/>
      <c r="R108" s="152"/>
      <c r="S108" s="153"/>
      <c r="T108" s="141">
        <f>SUM(P108:S108)</f>
        <v>0</v>
      </c>
      <c r="V108" s="133" t="s">
        <v>101</v>
      </c>
      <c r="W108" s="139">
        <v>5</v>
      </c>
      <c r="X108" s="140">
        <v>4964.1400000000003</v>
      </c>
    </row>
    <row r="109" spans="1:25" ht="15.75" thickBot="1">
      <c r="A109" s="88" t="s">
        <v>112</v>
      </c>
      <c r="B109" s="89">
        <f t="shared" ref="B109:N109" si="24">SUM(B110:B114)</f>
        <v>7</v>
      </c>
      <c r="C109" s="90">
        <f t="shared" si="24"/>
        <v>19431.400000000001</v>
      </c>
      <c r="D109" s="89">
        <f t="shared" si="24"/>
        <v>0</v>
      </c>
      <c r="E109" s="90">
        <f t="shared" si="24"/>
        <v>0</v>
      </c>
      <c r="F109" s="89">
        <f t="shared" si="24"/>
        <v>0</v>
      </c>
      <c r="G109" s="90">
        <f t="shared" si="24"/>
        <v>0</v>
      </c>
      <c r="H109" s="89">
        <f t="shared" si="24"/>
        <v>0</v>
      </c>
      <c r="I109" s="161">
        <f t="shared" si="24"/>
        <v>0</v>
      </c>
      <c r="J109" s="255"/>
      <c r="K109" s="89">
        <f t="shared" si="24"/>
        <v>0</v>
      </c>
      <c r="L109" s="93">
        <f>SUM(L110:L114)</f>
        <v>0</v>
      </c>
      <c r="M109" s="93">
        <f>SUM(M110:M114)</f>
        <v>0</v>
      </c>
      <c r="N109" s="158">
        <f t="shared" si="24"/>
        <v>19431.400000000001</v>
      </c>
      <c r="O109" s="95"/>
      <c r="P109" s="96">
        <f>SUM(P110:P114)</f>
        <v>0</v>
      </c>
      <c r="Q109" s="102">
        <f>SUM(Q110:Q114)</f>
        <v>0</v>
      </c>
      <c r="R109" s="169">
        <f>SUM(R110:R114)</f>
        <v>0</v>
      </c>
      <c r="S109" s="170">
        <f>SUM(S110:S114)</f>
        <v>0</v>
      </c>
      <c r="T109" s="145">
        <f>SUM(T110:T114)</f>
        <v>0</v>
      </c>
      <c r="V109" s="133" t="s">
        <v>102</v>
      </c>
      <c r="W109" s="139">
        <v>3</v>
      </c>
      <c r="X109" s="140">
        <v>2921.23</v>
      </c>
    </row>
    <row r="110" spans="1:25" ht="15">
      <c r="A110" s="398" t="s">
        <v>109</v>
      </c>
      <c r="B110" s="136">
        <v>0</v>
      </c>
      <c r="C110" s="137">
        <v>0</v>
      </c>
      <c r="D110" s="136">
        <v>0</v>
      </c>
      <c r="E110" s="137">
        <v>0</v>
      </c>
      <c r="F110" s="136">
        <v>0</v>
      </c>
      <c r="G110" s="137">
        <v>0</v>
      </c>
      <c r="H110" s="136">
        <v>0</v>
      </c>
      <c r="I110" s="137">
        <v>0</v>
      </c>
      <c r="J110" s="137">
        <v>0</v>
      </c>
      <c r="K110" s="137"/>
      <c r="L110" s="137">
        <v>0</v>
      </c>
      <c r="M110" s="137">
        <v>0</v>
      </c>
      <c r="N110" s="113">
        <f>C110+E110+G110+I110+J110+L110+M110</f>
        <v>0</v>
      </c>
      <c r="O110" s="128"/>
      <c r="P110" s="114"/>
      <c r="Q110" s="112"/>
      <c r="R110" s="115"/>
      <c r="S110" s="116"/>
      <c r="T110" s="117">
        <f>SUM(P110:S110)</f>
        <v>0</v>
      </c>
      <c r="V110" s="133" t="s">
        <v>103</v>
      </c>
      <c r="W110" s="139">
        <v>8</v>
      </c>
      <c r="X110" s="140">
        <v>7157.94</v>
      </c>
    </row>
    <row r="111" spans="1:25" ht="15">
      <c r="A111" s="393" t="s">
        <v>110</v>
      </c>
      <c r="B111" s="136">
        <v>0</v>
      </c>
      <c r="C111" s="137">
        <v>0</v>
      </c>
      <c r="D111" s="136">
        <v>0</v>
      </c>
      <c r="E111" s="137">
        <v>0</v>
      </c>
      <c r="F111" s="136">
        <v>0</v>
      </c>
      <c r="G111" s="137">
        <v>0</v>
      </c>
      <c r="H111" s="136">
        <v>0</v>
      </c>
      <c r="I111" s="137">
        <v>0</v>
      </c>
      <c r="J111" s="137">
        <v>0</v>
      </c>
      <c r="K111" s="137"/>
      <c r="L111" s="137">
        <v>0</v>
      </c>
      <c r="M111" s="137">
        <v>0</v>
      </c>
      <c r="N111" s="113">
        <f>C111+E111+G111+I111+J111+L111+M111</f>
        <v>0</v>
      </c>
      <c r="O111" s="128"/>
      <c r="P111" s="129"/>
      <c r="Q111" s="127"/>
      <c r="R111" s="130"/>
      <c r="S111" s="131"/>
      <c r="T111" s="132">
        <f>SUM(P111:S111)</f>
        <v>0</v>
      </c>
      <c r="V111" s="133" t="s">
        <v>104</v>
      </c>
      <c r="W111" s="139">
        <v>3</v>
      </c>
      <c r="X111" s="140">
        <v>2662.09</v>
      </c>
    </row>
    <row r="112" spans="1:25" ht="15.75" thickBot="1">
      <c r="A112" s="393" t="s">
        <v>111</v>
      </c>
      <c r="B112" s="136">
        <v>0</v>
      </c>
      <c r="C112" s="137">
        <v>0</v>
      </c>
      <c r="D112" s="136">
        <v>0</v>
      </c>
      <c r="E112" s="137">
        <v>0</v>
      </c>
      <c r="F112" s="136">
        <v>0</v>
      </c>
      <c r="G112" s="137">
        <v>0</v>
      </c>
      <c r="H112" s="136">
        <v>0</v>
      </c>
      <c r="I112" s="137">
        <v>0</v>
      </c>
      <c r="J112" s="137">
        <v>0</v>
      </c>
      <c r="K112" s="137"/>
      <c r="L112" s="137">
        <v>0</v>
      </c>
      <c r="M112" s="137">
        <v>0</v>
      </c>
      <c r="N112" s="113">
        <f>C112+E112+G112+I112+J112+L112+M112</f>
        <v>0</v>
      </c>
      <c r="O112" s="128"/>
      <c r="P112" s="129"/>
      <c r="Q112" s="127"/>
      <c r="R112" s="130"/>
      <c r="S112" s="131"/>
      <c r="T112" s="132">
        <f>SUM(P112:S112)</f>
        <v>0</v>
      </c>
      <c r="V112" s="249" t="s">
        <v>106</v>
      </c>
      <c r="W112" s="139">
        <v>1</v>
      </c>
      <c r="X112" s="140">
        <v>1036.5</v>
      </c>
    </row>
    <row r="113" spans="1:26" ht="36.75" thickBot="1">
      <c r="A113" s="393" t="s">
        <v>101</v>
      </c>
      <c r="B113" s="136">
        <v>0</v>
      </c>
      <c r="C113" s="137">
        <v>0</v>
      </c>
      <c r="D113" s="136">
        <v>0</v>
      </c>
      <c r="E113" s="137">
        <v>0</v>
      </c>
      <c r="F113" s="136">
        <v>0</v>
      </c>
      <c r="G113" s="137">
        <v>0</v>
      </c>
      <c r="H113" s="136">
        <v>0</v>
      </c>
      <c r="I113" s="137">
        <v>0</v>
      </c>
      <c r="J113" s="137">
        <v>0</v>
      </c>
      <c r="K113" s="137"/>
      <c r="L113" s="137">
        <v>0</v>
      </c>
      <c r="M113" s="137">
        <v>0</v>
      </c>
      <c r="N113" s="113">
        <f>C113+E113+G113+I113+J113+L113+M113</f>
        <v>0</v>
      </c>
      <c r="O113" s="128"/>
      <c r="P113" s="129"/>
      <c r="Q113" s="127"/>
      <c r="R113" s="130"/>
      <c r="S113" s="131"/>
      <c r="T113" s="132">
        <f>SUM(P113:S113)</f>
        <v>0</v>
      </c>
      <c r="V113" s="256" t="s">
        <v>114</v>
      </c>
      <c r="W113" s="257">
        <f>+W52+W59+W104+W97+W91+W85+W79+W73+W67</f>
        <v>194</v>
      </c>
      <c r="X113" s="99">
        <f>+X52+X59+X104+X97+X91+X85+X79+X73+X67</f>
        <v>384055.58999999997</v>
      </c>
    </row>
    <row r="114" spans="1:26" ht="36.75" thickBot="1">
      <c r="A114" s="394" t="s">
        <v>102</v>
      </c>
      <c r="B114" s="136">
        <v>7</v>
      </c>
      <c r="C114" s="137">
        <v>19431.400000000001</v>
      </c>
      <c r="D114" s="136">
        <v>0</v>
      </c>
      <c r="E114" s="137">
        <v>0</v>
      </c>
      <c r="F114" s="136">
        <v>0</v>
      </c>
      <c r="G114" s="137">
        <v>0</v>
      </c>
      <c r="H114" s="136">
        <v>0</v>
      </c>
      <c r="I114" s="137">
        <v>0</v>
      </c>
      <c r="J114" s="137">
        <v>0</v>
      </c>
      <c r="K114" s="136">
        <v>0</v>
      </c>
      <c r="L114" s="137">
        <v>0</v>
      </c>
      <c r="M114" s="137">
        <v>0</v>
      </c>
      <c r="N114" s="113">
        <f>C114+E114+G114+I114+J114+L114+M114</f>
        <v>19431.400000000001</v>
      </c>
      <c r="O114" s="128"/>
      <c r="P114" s="150"/>
      <c r="Q114" s="151"/>
      <c r="R114" s="152"/>
      <c r="S114" s="153"/>
      <c r="T114" s="141">
        <f>SUM(P114:S114)</f>
        <v>0</v>
      </c>
      <c r="V114" s="258" t="s">
        <v>115</v>
      </c>
      <c r="W114" s="259">
        <f>+W50+W113</f>
        <v>522</v>
      </c>
      <c r="X114" s="260">
        <f>+X50+X113</f>
        <v>691123.03</v>
      </c>
      <c r="Z114" s="250"/>
    </row>
    <row r="115" spans="1:26" ht="24.75" thickBot="1">
      <c r="A115" s="88" t="s">
        <v>116</v>
      </c>
      <c r="B115" s="142">
        <f t="shared" ref="B115:N115" si="25">SUM(B116:B123)</f>
        <v>41</v>
      </c>
      <c r="C115" s="102">
        <f t="shared" si="25"/>
        <v>99821.38</v>
      </c>
      <c r="D115" s="142">
        <f t="shared" si="25"/>
        <v>0</v>
      </c>
      <c r="E115" s="102">
        <f t="shared" si="25"/>
        <v>0</v>
      </c>
      <c r="F115" s="142">
        <f t="shared" si="25"/>
        <v>29</v>
      </c>
      <c r="G115" s="102">
        <f t="shared" si="25"/>
        <v>31459.06</v>
      </c>
      <c r="H115" s="142">
        <f t="shared" si="25"/>
        <v>0</v>
      </c>
      <c r="I115" s="143">
        <f t="shared" si="25"/>
        <v>0</v>
      </c>
      <c r="J115" s="168"/>
      <c r="K115" s="142">
        <f t="shared" si="25"/>
        <v>10</v>
      </c>
      <c r="L115" s="143">
        <f t="shared" si="25"/>
        <v>10430</v>
      </c>
      <c r="M115" s="143">
        <f t="shared" si="25"/>
        <v>2250</v>
      </c>
      <c r="N115" s="158">
        <f t="shared" si="25"/>
        <v>143960.44</v>
      </c>
      <c r="O115" s="128"/>
      <c r="P115" s="96">
        <f>SUM(P116:P123)</f>
        <v>0</v>
      </c>
      <c r="Q115" s="102">
        <f>SUM(Q116:Q123)</f>
        <v>0</v>
      </c>
      <c r="R115" s="169">
        <f>SUM(R116:R123)</f>
        <v>0</v>
      </c>
      <c r="S115" s="170">
        <f>SUM(S116:S123)</f>
        <v>0</v>
      </c>
      <c r="T115" s="145">
        <f>SUM(T116:T123)</f>
        <v>0</v>
      </c>
      <c r="V115" s="261" t="s">
        <v>117</v>
      </c>
      <c r="W115" s="139">
        <v>4</v>
      </c>
      <c r="X115" s="140">
        <v>1526.97</v>
      </c>
    </row>
    <row r="116" spans="1:26" ht="13.5" thickBot="1">
      <c r="A116" s="398" t="s">
        <v>109</v>
      </c>
      <c r="B116" s="121"/>
      <c r="C116" s="127"/>
      <c r="D116" s="121"/>
      <c r="E116" s="122"/>
      <c r="F116" s="121"/>
      <c r="G116" s="122"/>
      <c r="H116" s="104"/>
      <c r="I116" s="108"/>
      <c r="J116" s="109"/>
      <c r="K116" s="110"/>
      <c r="L116" s="111"/>
      <c r="M116" s="116"/>
      <c r="N116" s="113">
        <f t="shared" ref="N116:N123" si="26">C116+E116+G116+I116+J116+L116+M116</f>
        <v>0</v>
      </c>
      <c r="O116" s="128"/>
      <c r="P116" s="114"/>
      <c r="Q116" s="112"/>
      <c r="R116" s="115"/>
      <c r="S116" s="116"/>
      <c r="T116" s="117">
        <f>SUM(P116:S116)</f>
        <v>0</v>
      </c>
      <c r="V116" s="262" t="s">
        <v>118</v>
      </c>
      <c r="W116" s="263"/>
      <c r="X116" s="264"/>
    </row>
    <row r="117" spans="1:26" ht="13.5" thickBot="1">
      <c r="A117" s="393" t="s">
        <v>110</v>
      </c>
      <c r="B117" s="121"/>
      <c r="C117" s="127"/>
      <c r="D117" s="121"/>
      <c r="E117" s="122"/>
      <c r="F117" s="121"/>
      <c r="G117" s="122"/>
      <c r="H117" s="121"/>
      <c r="I117" s="124"/>
      <c r="J117" s="125"/>
      <c r="K117" s="126"/>
      <c r="L117" s="123"/>
      <c r="M117" s="131"/>
      <c r="N117" s="113">
        <f t="shared" si="26"/>
        <v>0</v>
      </c>
      <c r="O117" s="128"/>
      <c r="P117" s="129"/>
      <c r="Q117" s="127"/>
      <c r="R117" s="130"/>
      <c r="S117" s="131"/>
      <c r="T117" s="132">
        <f>SUM(P117:S117)</f>
        <v>0</v>
      </c>
      <c r="V117" s="265" t="s">
        <v>119</v>
      </c>
      <c r="W117" s="266"/>
      <c r="X117" s="267"/>
    </row>
    <row r="118" spans="1:26" ht="13.5" thickBot="1">
      <c r="A118" s="393" t="s">
        <v>111</v>
      </c>
      <c r="B118" s="121"/>
      <c r="C118" s="268"/>
      <c r="D118" s="121"/>
      <c r="E118" s="122"/>
      <c r="F118" s="121"/>
      <c r="G118" s="122"/>
      <c r="H118" s="121"/>
      <c r="I118" s="124"/>
      <c r="J118" s="125"/>
      <c r="K118" s="126"/>
      <c r="L118" s="123"/>
      <c r="M118" s="131"/>
      <c r="N118" s="113">
        <f t="shared" si="26"/>
        <v>0</v>
      </c>
      <c r="O118" s="128"/>
      <c r="P118" s="129"/>
      <c r="Q118" s="127"/>
      <c r="R118" s="130"/>
      <c r="S118" s="131"/>
      <c r="T118" s="132">
        <f>SUM(P118:S118)</f>
        <v>0</v>
      </c>
      <c r="V118" s="265" t="s">
        <v>120</v>
      </c>
      <c r="W118" s="266"/>
      <c r="X118" s="269"/>
    </row>
    <row r="119" spans="1:26" ht="15.75" thickBot="1">
      <c r="A119" s="393" t="s">
        <v>101</v>
      </c>
      <c r="B119" s="136">
        <v>0</v>
      </c>
      <c r="C119" s="137">
        <v>0</v>
      </c>
      <c r="D119" s="136">
        <v>0</v>
      </c>
      <c r="E119" s="137">
        <v>0</v>
      </c>
      <c r="F119" s="136">
        <v>0</v>
      </c>
      <c r="G119" s="137">
        <v>0</v>
      </c>
      <c r="H119" s="136">
        <v>0</v>
      </c>
      <c r="I119" s="137">
        <v>0</v>
      </c>
      <c r="J119" s="137">
        <v>0</v>
      </c>
      <c r="K119" s="136">
        <v>0</v>
      </c>
      <c r="L119" s="137">
        <v>0</v>
      </c>
      <c r="M119" s="137">
        <v>0</v>
      </c>
      <c r="N119" s="113">
        <f t="shared" si="26"/>
        <v>0</v>
      </c>
      <c r="O119" s="139">
        <v>0</v>
      </c>
      <c r="P119" s="140">
        <v>0</v>
      </c>
      <c r="Q119" s="140">
        <v>0</v>
      </c>
      <c r="R119" s="139">
        <v>0</v>
      </c>
      <c r="S119" s="140">
        <v>0</v>
      </c>
      <c r="T119" s="270">
        <v>0</v>
      </c>
      <c r="V119" s="271" t="s">
        <v>121</v>
      </c>
      <c r="W119" s="272"/>
      <c r="X119" s="273"/>
    </row>
    <row r="120" spans="1:26" ht="26.25" thickBot="1">
      <c r="A120" s="393" t="s">
        <v>102</v>
      </c>
      <c r="B120" s="136">
        <v>0</v>
      </c>
      <c r="C120" s="137">
        <v>0</v>
      </c>
      <c r="D120" s="136">
        <v>0</v>
      </c>
      <c r="E120" s="137">
        <v>0</v>
      </c>
      <c r="F120" s="136">
        <v>0</v>
      </c>
      <c r="G120" s="137">
        <v>0</v>
      </c>
      <c r="H120" s="136">
        <v>0</v>
      </c>
      <c r="I120" s="137">
        <v>0</v>
      </c>
      <c r="J120" s="137">
        <v>0</v>
      </c>
      <c r="K120" s="136">
        <v>0</v>
      </c>
      <c r="L120" s="137">
        <v>0</v>
      </c>
      <c r="M120" s="137">
        <v>0</v>
      </c>
      <c r="N120" s="113">
        <f t="shared" si="26"/>
        <v>0</v>
      </c>
      <c r="O120" s="139">
        <v>0</v>
      </c>
      <c r="P120" s="140">
        <v>0</v>
      </c>
      <c r="Q120" s="140">
        <v>0</v>
      </c>
      <c r="R120" s="139">
        <v>0</v>
      </c>
      <c r="S120" s="140">
        <v>0</v>
      </c>
      <c r="T120" s="270">
        <v>0</v>
      </c>
      <c r="V120" s="265" t="s">
        <v>122</v>
      </c>
      <c r="W120" s="263"/>
      <c r="X120" s="274"/>
      <c r="Z120" s="147"/>
    </row>
    <row r="121" spans="1:26" ht="26.25" thickBot="1">
      <c r="A121" s="409" t="s">
        <v>103</v>
      </c>
      <c r="B121" s="136">
        <v>5</v>
      </c>
      <c r="C121" s="137">
        <v>10044.5</v>
      </c>
      <c r="D121" s="136">
        <v>0</v>
      </c>
      <c r="E121" s="137">
        <v>0</v>
      </c>
      <c r="F121" s="136">
        <v>4</v>
      </c>
      <c r="G121" s="137">
        <v>4047.69</v>
      </c>
      <c r="H121" s="136">
        <v>0</v>
      </c>
      <c r="I121" s="137">
        <v>0</v>
      </c>
      <c r="J121" s="137">
        <v>0</v>
      </c>
      <c r="K121" s="136">
        <v>3</v>
      </c>
      <c r="L121" s="137">
        <v>3129</v>
      </c>
      <c r="M121" s="137">
        <v>675</v>
      </c>
      <c r="N121" s="113">
        <f t="shared" si="26"/>
        <v>17896.190000000002</v>
      </c>
      <c r="O121" s="139">
        <v>0</v>
      </c>
      <c r="P121" s="140">
        <v>0</v>
      </c>
      <c r="Q121" s="140">
        <v>0</v>
      </c>
      <c r="R121" s="139"/>
      <c r="S121" s="140"/>
      <c r="T121" s="270">
        <v>0</v>
      </c>
      <c r="U121" s="275"/>
      <c r="V121" s="276" t="s">
        <v>123</v>
      </c>
      <c r="W121" s="277">
        <f>W114+W115+W120</f>
        <v>526</v>
      </c>
      <c r="X121" s="278">
        <f>SUM(X114:X116)</f>
        <v>692650</v>
      </c>
      <c r="Z121" s="250"/>
    </row>
    <row r="122" spans="1:26" ht="15.75" thickBot="1">
      <c r="A122" s="393" t="s">
        <v>104</v>
      </c>
      <c r="B122" s="136">
        <v>11</v>
      </c>
      <c r="C122" s="137">
        <v>25356.19</v>
      </c>
      <c r="D122" s="136">
        <v>0</v>
      </c>
      <c r="E122" s="137">
        <v>0</v>
      </c>
      <c r="F122" s="136">
        <v>6</v>
      </c>
      <c r="G122" s="137">
        <v>7279.67</v>
      </c>
      <c r="H122" s="136">
        <v>0</v>
      </c>
      <c r="I122" s="137">
        <v>0</v>
      </c>
      <c r="J122" s="137">
        <v>0</v>
      </c>
      <c r="K122" s="136">
        <v>4</v>
      </c>
      <c r="L122" s="137">
        <v>4172</v>
      </c>
      <c r="M122" s="137">
        <v>900</v>
      </c>
      <c r="N122" s="113">
        <f t="shared" si="26"/>
        <v>37707.86</v>
      </c>
      <c r="O122" s="139">
        <v>0</v>
      </c>
      <c r="P122" s="140">
        <v>0</v>
      </c>
      <c r="Q122" s="140">
        <v>0</v>
      </c>
      <c r="R122" s="139"/>
      <c r="S122" s="140"/>
      <c r="T122" s="270">
        <v>0</v>
      </c>
    </row>
    <row r="123" spans="1:26" ht="15.75" thickBot="1">
      <c r="A123" s="394" t="s">
        <v>106</v>
      </c>
      <c r="B123" s="136">
        <v>25</v>
      </c>
      <c r="C123" s="137">
        <v>64420.69</v>
      </c>
      <c r="D123" s="136">
        <v>0</v>
      </c>
      <c r="E123" s="137">
        <v>0</v>
      </c>
      <c r="F123" s="136">
        <v>19</v>
      </c>
      <c r="G123" s="137">
        <v>20131.7</v>
      </c>
      <c r="H123" s="136">
        <v>0</v>
      </c>
      <c r="I123" s="137">
        <v>0</v>
      </c>
      <c r="J123" s="137">
        <v>0</v>
      </c>
      <c r="K123" s="136">
        <v>3</v>
      </c>
      <c r="L123" s="137">
        <v>3129</v>
      </c>
      <c r="M123" s="137">
        <v>675</v>
      </c>
      <c r="N123" s="113">
        <f t="shared" si="26"/>
        <v>88356.39</v>
      </c>
      <c r="O123" s="139">
        <v>0</v>
      </c>
      <c r="P123" s="140">
        <v>0</v>
      </c>
      <c r="Q123" s="140">
        <v>0</v>
      </c>
      <c r="R123" s="139"/>
      <c r="S123" s="140"/>
      <c r="T123" s="270">
        <v>0</v>
      </c>
      <c r="V123" s="23" t="s">
        <v>124</v>
      </c>
      <c r="W123" s="24"/>
      <c r="X123" s="25"/>
    </row>
    <row r="124" spans="1:26" ht="26.25" thickBot="1">
      <c r="A124" s="279" t="s">
        <v>114</v>
      </c>
      <c r="B124" s="280">
        <f>+B115+B109+B103+B97+B91+B85+B78+B72+B66+B59+B52</f>
        <v>1111</v>
      </c>
      <c r="C124" s="178">
        <f>+C115+C109+C103+C97+C91+C85+C78+C66+C59+C52</f>
        <v>3196125.27</v>
      </c>
      <c r="D124" s="280">
        <f t="shared" ref="D124:N124" si="27">+D115+D109+D103+D97+D91+D85+D78+D72+D66+D59+D52</f>
        <v>10</v>
      </c>
      <c r="E124" s="178">
        <f t="shared" si="27"/>
        <v>23158.41</v>
      </c>
      <c r="F124" s="281">
        <f t="shared" si="27"/>
        <v>786</v>
      </c>
      <c r="G124" s="282">
        <f t="shared" si="27"/>
        <v>572820.04999999993</v>
      </c>
      <c r="H124" s="281">
        <f t="shared" si="27"/>
        <v>6</v>
      </c>
      <c r="I124" s="282">
        <f t="shared" si="27"/>
        <v>9927.61</v>
      </c>
      <c r="J124" s="282">
        <f t="shared" si="27"/>
        <v>0</v>
      </c>
      <c r="K124" s="280">
        <f t="shared" si="27"/>
        <v>10</v>
      </c>
      <c r="L124" s="176">
        <f t="shared" si="27"/>
        <v>10430</v>
      </c>
      <c r="M124" s="176">
        <f t="shared" si="27"/>
        <v>2250</v>
      </c>
      <c r="N124" s="283">
        <f t="shared" si="27"/>
        <v>3814711.34</v>
      </c>
      <c r="O124" s="284"/>
      <c r="P124" s="179">
        <f>+P115+P109+P103+P97+P91+P85+P78+P72+P66+P59+P52</f>
        <v>0</v>
      </c>
      <c r="Q124" s="178">
        <f>+Q115+Q109+Q103+Q97+Q91+Q85+Q78+Q72+Q66+Q59+Q52</f>
        <v>0</v>
      </c>
      <c r="R124" s="283">
        <f>+R115+R109+R103+R97+R91+R85+R78+R72+R66+R59+R52</f>
        <v>0</v>
      </c>
      <c r="S124" s="285">
        <f>+S115+S109+S103+S97+S91+S85+S78+S72+S66+S59+S52</f>
        <v>0</v>
      </c>
      <c r="T124" s="286">
        <f>+T115+T109+T103+T97+T91+T85+T78+T72+T66+T59+T52</f>
        <v>0</v>
      </c>
      <c r="V124" s="271" t="s">
        <v>125</v>
      </c>
      <c r="W124" s="272"/>
      <c r="X124" s="287"/>
    </row>
    <row r="125" spans="1:26" ht="23.25" thickBot="1">
      <c r="A125" s="288" t="s">
        <v>115</v>
      </c>
      <c r="B125" s="289">
        <f>SUM(B124+B50)</f>
        <v>1297</v>
      </c>
      <c r="C125" s="290">
        <f>+C124+C50</f>
        <v>3397079.38</v>
      </c>
      <c r="D125" s="289">
        <f t="shared" ref="D125:N125" si="28">D50+D124</f>
        <v>10</v>
      </c>
      <c r="E125" s="290">
        <f t="shared" si="28"/>
        <v>23158.41</v>
      </c>
      <c r="F125" s="289">
        <f t="shared" si="28"/>
        <v>789</v>
      </c>
      <c r="G125" s="290">
        <f t="shared" si="28"/>
        <v>574397.6399999999</v>
      </c>
      <c r="H125" s="291">
        <f t="shared" si="28"/>
        <v>172</v>
      </c>
      <c r="I125" s="292">
        <f t="shared" si="28"/>
        <v>235827.78999999998</v>
      </c>
      <c r="J125" s="292">
        <f t="shared" si="28"/>
        <v>0</v>
      </c>
      <c r="K125" s="291">
        <f t="shared" si="28"/>
        <v>10</v>
      </c>
      <c r="L125" s="292">
        <f t="shared" si="28"/>
        <v>10430</v>
      </c>
      <c r="M125" s="292">
        <f t="shared" si="28"/>
        <v>2250</v>
      </c>
      <c r="N125" s="293">
        <f t="shared" si="28"/>
        <v>4243143.22</v>
      </c>
      <c r="O125" s="284"/>
      <c r="P125" s="294">
        <f>P50+P124</f>
        <v>0</v>
      </c>
      <c r="Q125" s="295">
        <f>Q50+Q124</f>
        <v>0</v>
      </c>
      <c r="R125" s="296">
        <f>R50+R124</f>
        <v>0</v>
      </c>
      <c r="S125" s="297">
        <f>S50+S124</f>
        <v>0</v>
      </c>
      <c r="T125" s="293">
        <f>T50+T124</f>
        <v>0</v>
      </c>
      <c r="V125" s="298"/>
      <c r="W125" s="299"/>
      <c r="X125" s="217"/>
    </row>
    <row r="126" spans="1:26" s="219" customFormat="1" ht="24">
      <c r="A126" s="300" t="s">
        <v>126</v>
      </c>
      <c r="B126" s="301">
        <v>1299</v>
      </c>
      <c r="C126" s="137">
        <v>177731.8</v>
      </c>
      <c r="D126" s="302"/>
      <c r="E126" s="303"/>
      <c r="F126" s="301"/>
      <c r="G126" s="304"/>
      <c r="H126" s="305"/>
      <c r="I126" s="306"/>
      <c r="J126" s="307"/>
      <c r="K126" s="305"/>
      <c r="L126" s="308"/>
      <c r="M126" s="309"/>
      <c r="N126" s="113">
        <f t="shared" ref="N126:N140" si="29">C126+E126+G126+I126+J126+L126+M126</f>
        <v>177731.8</v>
      </c>
      <c r="O126" s="310"/>
      <c r="P126" s="114"/>
      <c r="Q126" s="112"/>
      <c r="R126" s="114"/>
      <c r="S126" s="112"/>
      <c r="T126" s="311">
        <f>SUM(P126:S126)</f>
        <v>0</v>
      </c>
      <c r="W126" s="312"/>
      <c r="X126" s="313"/>
    </row>
    <row r="127" spans="1:26" ht="24">
      <c r="A127" s="314" t="s">
        <v>127</v>
      </c>
      <c r="B127" s="315"/>
      <c r="C127" s="316"/>
      <c r="D127" s="315"/>
      <c r="E127" s="316"/>
      <c r="F127" s="315"/>
      <c r="G127" s="316"/>
      <c r="H127" s="317"/>
      <c r="I127" s="318"/>
      <c r="J127" s="319"/>
      <c r="K127" s="317"/>
      <c r="L127" s="318"/>
      <c r="M127" s="320"/>
      <c r="N127" s="113">
        <f t="shared" si="29"/>
        <v>0</v>
      </c>
      <c r="O127" s="128"/>
      <c r="P127" s="129"/>
      <c r="Q127" s="127"/>
      <c r="R127" s="129"/>
      <c r="S127" s="127"/>
      <c r="T127" s="132">
        <f>SUM(P127:S127)</f>
        <v>0</v>
      </c>
      <c r="X127" s="250"/>
    </row>
    <row r="128" spans="1:26">
      <c r="A128" s="414" t="s">
        <v>128</v>
      </c>
      <c r="B128" s="321"/>
      <c r="C128" s="322"/>
      <c r="D128" s="321"/>
      <c r="E128" s="322"/>
      <c r="F128" s="321"/>
      <c r="G128" s="322"/>
      <c r="H128" s="321"/>
      <c r="I128" s="322"/>
      <c r="J128" s="322"/>
      <c r="K128" s="321"/>
      <c r="L128" s="322"/>
      <c r="M128" s="322"/>
      <c r="N128" s="113">
        <f t="shared" si="29"/>
        <v>0</v>
      </c>
      <c r="O128" s="128"/>
      <c r="P128" s="129"/>
      <c r="Q128" s="127"/>
      <c r="R128" s="129"/>
      <c r="S128" s="127"/>
      <c r="T128" s="132"/>
    </row>
    <row r="129" spans="1:163" ht="15">
      <c r="A129" s="314" t="s">
        <v>129</v>
      </c>
      <c r="B129" s="136"/>
      <c r="C129" s="137"/>
      <c r="D129" s="136">
        <v>0</v>
      </c>
      <c r="E129" s="137">
        <v>0</v>
      </c>
      <c r="F129" s="136">
        <v>17</v>
      </c>
      <c r="G129" s="137">
        <v>8295.24</v>
      </c>
      <c r="H129" s="136">
        <v>2</v>
      </c>
      <c r="I129" s="137">
        <v>5124.34</v>
      </c>
      <c r="J129" s="137">
        <v>0</v>
      </c>
      <c r="K129" s="136">
        <v>0</v>
      </c>
      <c r="L129" s="137">
        <v>0</v>
      </c>
      <c r="M129" s="137">
        <v>0</v>
      </c>
      <c r="N129" s="113">
        <f t="shared" si="29"/>
        <v>13419.58</v>
      </c>
      <c r="O129" s="140">
        <v>6749.75</v>
      </c>
      <c r="P129" s="129"/>
      <c r="Q129" s="127"/>
      <c r="R129" s="129"/>
      <c r="S129" s="127"/>
      <c r="T129" s="132">
        <f t="shared" ref="T129:T140" si="30">SUM(P129:S129)</f>
        <v>0</v>
      </c>
      <c r="X129" s="250"/>
    </row>
    <row r="130" spans="1:163" ht="24">
      <c r="A130" s="314" t="s">
        <v>130</v>
      </c>
      <c r="B130" s="315"/>
      <c r="C130" s="323"/>
      <c r="D130" s="315"/>
      <c r="E130" s="316"/>
      <c r="F130" s="315"/>
      <c r="G130" s="324"/>
      <c r="H130" s="325"/>
      <c r="I130" s="326"/>
      <c r="J130" s="268"/>
      <c r="K130" s="315"/>
      <c r="L130" s="326"/>
      <c r="M130" s="316"/>
      <c r="N130" s="113">
        <f t="shared" si="29"/>
        <v>0</v>
      </c>
      <c r="O130" s="128"/>
      <c r="P130" s="129"/>
      <c r="Q130" s="127"/>
      <c r="R130" s="129"/>
      <c r="S130" s="127"/>
      <c r="T130" s="132">
        <f t="shared" si="30"/>
        <v>0</v>
      </c>
      <c r="X130" s="147"/>
    </row>
    <row r="131" spans="1:163" ht="36.75" thickBot="1">
      <c r="A131" s="314" t="s">
        <v>131</v>
      </c>
      <c r="B131" s="315"/>
      <c r="C131" s="268"/>
      <c r="D131" s="327"/>
      <c r="E131" s="316"/>
      <c r="F131" s="327"/>
      <c r="G131" s="316"/>
      <c r="H131" s="315"/>
      <c r="I131" s="326"/>
      <c r="J131" s="268"/>
      <c r="K131" s="315"/>
      <c r="L131" s="326"/>
      <c r="M131" s="316"/>
      <c r="N131" s="113">
        <f t="shared" si="29"/>
        <v>0</v>
      </c>
      <c r="O131" s="128"/>
      <c r="P131" s="129"/>
      <c r="Q131" s="127"/>
      <c r="R131" s="129"/>
      <c r="S131" s="127"/>
      <c r="T131" s="132">
        <f t="shared" si="30"/>
        <v>0</v>
      </c>
    </row>
    <row r="132" spans="1:163" ht="36.75" thickBot="1">
      <c r="A132" s="328" t="s">
        <v>132</v>
      </c>
      <c r="B132" s="329"/>
      <c r="C132" s="330"/>
      <c r="D132" s="329"/>
      <c r="E132" s="331"/>
      <c r="F132" s="329"/>
      <c r="G132" s="331"/>
      <c r="H132" s="325"/>
      <c r="I132" s="326"/>
      <c r="J132" s="268"/>
      <c r="K132" s="315"/>
      <c r="L132" s="326"/>
      <c r="M132" s="316"/>
      <c r="N132" s="113">
        <f t="shared" si="29"/>
        <v>0</v>
      </c>
      <c r="O132" s="128"/>
      <c r="P132" s="129"/>
      <c r="Q132" s="127"/>
      <c r="R132" s="129"/>
      <c r="S132" s="127"/>
      <c r="T132" s="132">
        <f t="shared" si="30"/>
        <v>0</v>
      </c>
    </row>
    <row r="133" spans="1:163" ht="36">
      <c r="A133" s="332" t="s">
        <v>133</v>
      </c>
      <c r="B133" s="329"/>
      <c r="C133" s="137"/>
      <c r="D133" s="329"/>
      <c r="E133" s="331"/>
      <c r="F133" s="329"/>
      <c r="G133" s="331"/>
      <c r="H133" s="325"/>
      <c r="I133" s="326"/>
      <c r="J133" s="319"/>
      <c r="K133" s="317"/>
      <c r="L133" s="318"/>
      <c r="M133" s="320"/>
      <c r="N133" s="113">
        <f t="shared" si="29"/>
        <v>0</v>
      </c>
      <c r="O133" s="95"/>
      <c r="P133" s="129"/>
      <c r="Q133" s="127"/>
      <c r="R133" s="129"/>
      <c r="S133" s="127"/>
      <c r="T133" s="132">
        <f t="shared" si="30"/>
        <v>0</v>
      </c>
    </row>
    <row r="134" spans="1:163" ht="36">
      <c r="A134" s="332" t="s">
        <v>134</v>
      </c>
      <c r="B134" s="329"/>
      <c r="C134" s="333"/>
      <c r="D134" s="329"/>
      <c r="E134" s="331"/>
      <c r="F134" s="329"/>
      <c r="G134" s="331"/>
      <c r="H134" s="325"/>
      <c r="I134" s="326"/>
      <c r="J134" s="319"/>
      <c r="K134" s="317"/>
      <c r="L134" s="318"/>
      <c r="M134" s="320"/>
      <c r="N134" s="113">
        <f t="shared" si="29"/>
        <v>0</v>
      </c>
      <c r="O134" s="334"/>
      <c r="P134" s="129"/>
      <c r="Q134" s="127"/>
      <c r="R134" s="129"/>
      <c r="S134" s="127"/>
      <c r="T134" s="132">
        <f t="shared" si="30"/>
        <v>0</v>
      </c>
    </row>
    <row r="135" spans="1:163" ht="48">
      <c r="A135" s="332" t="s">
        <v>135</v>
      </c>
      <c r="B135" s="329"/>
      <c r="C135" s="331"/>
      <c r="D135" s="329"/>
      <c r="E135" s="331"/>
      <c r="F135" s="329"/>
      <c r="G135" s="331"/>
      <c r="H135" s="325"/>
      <c r="I135" s="326"/>
      <c r="J135" s="319"/>
      <c r="K135" s="317"/>
      <c r="L135" s="318"/>
      <c r="M135" s="320"/>
      <c r="N135" s="113">
        <f t="shared" si="29"/>
        <v>0</v>
      </c>
      <c r="P135" s="129"/>
      <c r="Q135" s="127"/>
      <c r="R135" s="129"/>
      <c r="S135" s="127"/>
      <c r="T135" s="132">
        <f t="shared" si="30"/>
        <v>0</v>
      </c>
    </row>
    <row r="136" spans="1:163" ht="36">
      <c r="A136" s="332" t="s">
        <v>136</v>
      </c>
      <c r="B136" s="329"/>
      <c r="C136" s="331"/>
      <c r="D136" s="329"/>
      <c r="E136" s="331"/>
      <c r="F136" s="329"/>
      <c r="G136" s="331"/>
      <c r="H136" s="325"/>
      <c r="I136" s="326"/>
      <c r="J136" s="319"/>
      <c r="K136" s="317"/>
      <c r="L136" s="318"/>
      <c r="M136" s="320"/>
      <c r="N136" s="113">
        <f t="shared" si="29"/>
        <v>0</v>
      </c>
      <c r="P136" s="129"/>
      <c r="Q136" s="127"/>
      <c r="R136" s="129"/>
      <c r="S136" s="127"/>
      <c r="T136" s="132">
        <f t="shared" si="30"/>
        <v>0</v>
      </c>
    </row>
    <row r="137" spans="1:163" ht="60">
      <c r="A137" s="332" t="s">
        <v>137</v>
      </c>
      <c r="B137" s="329"/>
      <c r="C137" s="333"/>
      <c r="D137" s="329"/>
      <c r="E137" s="331"/>
      <c r="F137" s="329"/>
      <c r="G137" s="331"/>
      <c r="H137" s="325"/>
      <c r="I137" s="326"/>
      <c r="J137" s="319"/>
      <c r="K137" s="317"/>
      <c r="L137" s="318"/>
      <c r="M137" s="320"/>
      <c r="N137" s="113">
        <f t="shared" si="29"/>
        <v>0</v>
      </c>
      <c r="P137" s="129"/>
      <c r="Q137" s="127"/>
      <c r="R137" s="129"/>
      <c r="S137" s="127"/>
      <c r="T137" s="132">
        <f t="shared" si="30"/>
        <v>0</v>
      </c>
    </row>
    <row r="138" spans="1:163" ht="36.75" thickBot="1">
      <c r="A138" s="332" t="s">
        <v>138</v>
      </c>
      <c r="B138" s="329"/>
      <c r="C138" s="331"/>
      <c r="D138" s="329"/>
      <c r="E138" s="331"/>
      <c r="F138" s="329"/>
      <c r="G138" s="331"/>
      <c r="H138" s="325"/>
      <c r="I138" s="326"/>
      <c r="J138" s="319"/>
      <c r="K138" s="317"/>
      <c r="L138" s="318"/>
      <c r="M138" s="320"/>
      <c r="N138" s="113">
        <f t="shared" si="29"/>
        <v>0</v>
      </c>
      <c r="P138" s="129"/>
      <c r="Q138" s="127"/>
      <c r="R138" s="129"/>
      <c r="S138" s="127"/>
      <c r="T138" s="132">
        <f t="shared" si="30"/>
        <v>0</v>
      </c>
    </row>
    <row r="139" spans="1:163" ht="48.75" thickBot="1">
      <c r="A139" s="332" t="s">
        <v>139</v>
      </c>
      <c r="B139" s="329"/>
      <c r="C139" s="248"/>
      <c r="D139" s="329"/>
      <c r="E139" s="331"/>
      <c r="F139" s="329"/>
      <c r="G139" s="331"/>
      <c r="H139" s="325"/>
      <c r="I139" s="326"/>
      <c r="J139" s="319"/>
      <c r="K139" s="317"/>
      <c r="L139" s="318"/>
      <c r="M139" s="320"/>
      <c r="N139" s="113">
        <f t="shared" si="29"/>
        <v>0</v>
      </c>
      <c r="P139" s="129"/>
      <c r="Q139" s="127"/>
      <c r="R139" s="129"/>
      <c r="S139" s="127"/>
      <c r="T139" s="132">
        <f t="shared" si="30"/>
        <v>0</v>
      </c>
    </row>
    <row r="140" spans="1:163" ht="36.75" thickBot="1">
      <c r="A140" s="335" t="s">
        <v>140</v>
      </c>
      <c r="B140" s="329"/>
      <c r="C140" s="331"/>
      <c r="D140" s="329"/>
      <c r="E140" s="331"/>
      <c r="F140" s="329"/>
      <c r="G140" s="331"/>
      <c r="H140" s="336"/>
      <c r="I140" s="337"/>
      <c r="J140" s="338"/>
      <c r="K140" s="339"/>
      <c r="L140" s="340"/>
      <c r="M140" s="341"/>
      <c r="N140" s="113">
        <f t="shared" si="29"/>
        <v>0</v>
      </c>
      <c r="P140" s="150"/>
      <c r="Q140" s="151"/>
      <c r="R140" s="150"/>
      <c r="S140" s="151"/>
      <c r="T140" s="141">
        <f t="shared" si="30"/>
        <v>0</v>
      </c>
    </row>
    <row r="141" spans="1:163" ht="13.5" thickBot="1">
      <c r="A141" s="342" t="s">
        <v>141</v>
      </c>
      <c r="B141" s="343">
        <f>SUM(B126:B140)</f>
        <v>1299</v>
      </c>
      <c r="C141" s="178">
        <f>SUM(C126:C140)</f>
        <v>177731.8</v>
      </c>
      <c r="D141" s="344">
        <f>D127+D129+D130</f>
        <v>0</v>
      </c>
      <c r="E141" s="178">
        <f>SUM(E126:E140)</f>
        <v>0</v>
      </c>
      <c r="F141" s="344">
        <f>F127+F129+F130</f>
        <v>17</v>
      </c>
      <c r="G141" s="178">
        <f>SUM(G126:G140)</f>
        <v>8295.24</v>
      </c>
      <c r="H141" s="345">
        <f>H127+H129+H130</f>
        <v>2</v>
      </c>
      <c r="I141" s="178">
        <f>SUM(I126:I140)</f>
        <v>5124.34</v>
      </c>
      <c r="J141" s="346">
        <f>SUM(J126:J140)</f>
        <v>0</v>
      </c>
      <c r="K141" s="345">
        <f>K127+K129+K130</f>
        <v>0</v>
      </c>
      <c r="L141" s="176">
        <f>SUM(L126:L140)</f>
        <v>0</v>
      </c>
      <c r="M141" s="176">
        <f>SUM(M126:M140)</f>
        <v>0</v>
      </c>
      <c r="N141" s="178">
        <f>SUM(N126:N140)</f>
        <v>191151.37999999998</v>
      </c>
      <c r="P141" s="176">
        <f>SUM(P126:P140)</f>
        <v>0</v>
      </c>
      <c r="Q141" s="178">
        <f>SUM(Q126:Q140)</f>
        <v>0</v>
      </c>
      <c r="R141" s="176">
        <f>SUM(R126:R140)</f>
        <v>0</v>
      </c>
      <c r="S141" s="178">
        <f>SUM(S126:S140)</f>
        <v>0</v>
      </c>
      <c r="T141" s="178">
        <f>SUM(T126:T140)</f>
        <v>0</v>
      </c>
    </row>
    <row r="142" spans="1:163" ht="15.75" thickBot="1">
      <c r="A142" s="347" t="s">
        <v>142</v>
      </c>
      <c r="B142" s="348">
        <f>SUM(B141+B125)</f>
        <v>2596</v>
      </c>
      <c r="C142" s="349">
        <f>C125+C141</f>
        <v>3574811.1799999997</v>
      </c>
      <c r="D142" s="349"/>
      <c r="E142" s="349">
        <f t="shared" ref="E142:N142" si="31">E125+E141</f>
        <v>23158.41</v>
      </c>
      <c r="F142" s="348">
        <f t="shared" si="31"/>
        <v>806</v>
      </c>
      <c r="G142" s="349">
        <f t="shared" si="31"/>
        <v>582692.87999999989</v>
      </c>
      <c r="H142" s="350">
        <f t="shared" si="31"/>
        <v>174</v>
      </c>
      <c r="I142" s="351">
        <f t="shared" si="31"/>
        <v>240952.12999999998</v>
      </c>
      <c r="J142" s="352">
        <f t="shared" si="31"/>
        <v>0</v>
      </c>
      <c r="K142" s="353">
        <f t="shared" si="31"/>
        <v>10</v>
      </c>
      <c r="L142" s="351">
        <f>L125+L141</f>
        <v>10430</v>
      </c>
      <c r="M142" s="351">
        <f t="shared" si="31"/>
        <v>2250</v>
      </c>
      <c r="N142" s="349">
        <f t="shared" si="31"/>
        <v>4434294.5999999996</v>
      </c>
      <c r="P142" s="354">
        <f>P125+P141</f>
        <v>0</v>
      </c>
      <c r="Q142" s="355">
        <f>Q125+Q141</f>
        <v>0</v>
      </c>
      <c r="R142" s="356">
        <f>R125+R141</f>
        <v>0</v>
      </c>
      <c r="S142" s="355">
        <f>S125+S141</f>
        <v>0</v>
      </c>
      <c r="T142" s="355">
        <f>T125+T141</f>
        <v>0</v>
      </c>
    </row>
    <row r="143" spans="1:163" ht="13.5" thickBot="1">
      <c r="A143" s="415"/>
      <c r="B143" s="357"/>
      <c r="C143" s="358" t="s">
        <v>143</v>
      </c>
      <c r="D143" s="357"/>
      <c r="E143" s="358" t="s">
        <v>143</v>
      </c>
      <c r="F143" s="357"/>
      <c r="G143" s="358"/>
      <c r="H143" s="357"/>
      <c r="I143" s="358"/>
      <c r="J143" s="359"/>
      <c r="K143" s="357"/>
      <c r="L143" s="358"/>
      <c r="M143" s="358"/>
      <c r="N143" s="357"/>
    </row>
    <row r="144" spans="1:163" s="367" customFormat="1" ht="13.5" thickBot="1">
      <c r="A144" s="410" t="s">
        <v>144</v>
      </c>
      <c r="B144" s="360" t="s">
        <v>145</v>
      </c>
      <c r="C144" s="361"/>
      <c r="D144" s="360" t="s">
        <v>146</v>
      </c>
      <c r="E144" s="361"/>
      <c r="F144" s="360"/>
      <c r="G144" s="361"/>
      <c r="H144" s="362"/>
      <c r="I144" s="363"/>
      <c r="J144" s="364"/>
      <c r="K144" s="362"/>
      <c r="L144" s="363"/>
      <c r="M144" s="365"/>
      <c r="N144" s="366" t="s">
        <v>147</v>
      </c>
      <c r="O144" s="420"/>
      <c r="P144" s="420"/>
      <c r="Q144" s="420"/>
      <c r="R144" s="420"/>
      <c r="S144" s="420"/>
      <c r="T144" s="420"/>
      <c r="U144" s="420"/>
      <c r="V144" s="420"/>
      <c r="W144" s="421"/>
      <c r="X144" s="420"/>
      <c r="Y144" s="420"/>
      <c r="Z144" s="420"/>
      <c r="AA144" s="420"/>
      <c r="AB144" s="420"/>
      <c r="AC144" s="420"/>
      <c r="AD144" s="420"/>
      <c r="AE144" s="420"/>
      <c r="AF144" s="420"/>
      <c r="AG144" s="420"/>
      <c r="AH144" s="420"/>
      <c r="AI144" s="420"/>
      <c r="AJ144" s="420"/>
      <c r="AK144" s="420"/>
      <c r="AL144" s="420"/>
      <c r="AM144" s="420"/>
      <c r="AN144" s="420"/>
      <c r="AO144" s="420"/>
      <c r="AP144" s="420"/>
      <c r="AQ144" s="420"/>
      <c r="AR144" s="420"/>
      <c r="AS144" s="420"/>
      <c r="AT144" s="420"/>
      <c r="AU144" s="420"/>
      <c r="AV144" s="420"/>
      <c r="AW144" s="420"/>
      <c r="AX144" s="420"/>
      <c r="AY144" s="420"/>
      <c r="AZ144" s="420"/>
      <c r="BA144" s="420"/>
      <c r="BB144" s="420"/>
      <c r="BC144" s="420"/>
      <c r="BD144" s="420"/>
      <c r="BE144" s="420"/>
      <c r="BF144" s="420"/>
      <c r="BG144" s="420"/>
      <c r="BH144" s="420"/>
      <c r="BI144" s="420"/>
      <c r="BJ144" s="420"/>
      <c r="BK144" s="420"/>
      <c r="BL144" s="420"/>
      <c r="BM144" s="420"/>
      <c r="BN144" s="420"/>
      <c r="BO144" s="420"/>
      <c r="BP144" s="420"/>
      <c r="BQ144" s="420"/>
      <c r="BR144" s="420"/>
      <c r="BS144" s="420"/>
      <c r="BT144" s="420"/>
      <c r="BU144" s="420"/>
      <c r="BV144" s="420"/>
      <c r="BW144" s="420"/>
      <c r="BX144" s="420"/>
      <c r="BY144" s="420"/>
      <c r="BZ144" s="420"/>
      <c r="CA144" s="420"/>
      <c r="CB144" s="420"/>
      <c r="CC144" s="420"/>
      <c r="CD144" s="420"/>
      <c r="CE144" s="420"/>
      <c r="CF144" s="420"/>
      <c r="CG144" s="420"/>
      <c r="CH144" s="420"/>
      <c r="CI144" s="420"/>
      <c r="CJ144" s="420"/>
      <c r="CK144" s="420"/>
      <c r="CL144" s="420"/>
      <c r="CM144" s="420"/>
      <c r="CN144" s="420"/>
      <c r="CO144" s="420"/>
      <c r="CP144" s="420"/>
      <c r="CQ144" s="420"/>
      <c r="CR144" s="420"/>
      <c r="CS144" s="420"/>
      <c r="CT144" s="420"/>
      <c r="CU144" s="420"/>
      <c r="CV144" s="420"/>
      <c r="CW144" s="420"/>
      <c r="CX144" s="420"/>
      <c r="CY144" s="420"/>
      <c r="CZ144" s="420"/>
      <c r="DA144" s="420"/>
      <c r="DB144" s="420"/>
      <c r="DC144" s="420"/>
      <c r="DD144" s="420"/>
      <c r="DE144" s="420"/>
      <c r="DF144" s="420"/>
      <c r="DG144" s="420"/>
      <c r="DH144" s="420"/>
      <c r="DI144" s="420"/>
      <c r="DJ144" s="420"/>
      <c r="DK144" s="420"/>
      <c r="DL144" s="420"/>
      <c r="DM144" s="420"/>
      <c r="DN144" s="420"/>
      <c r="DO144" s="420"/>
      <c r="DP144" s="420"/>
      <c r="DQ144" s="420"/>
      <c r="DR144" s="420"/>
      <c r="DS144" s="420"/>
      <c r="DT144" s="420"/>
      <c r="DU144" s="420"/>
      <c r="DV144" s="420"/>
      <c r="DW144" s="420"/>
      <c r="DX144" s="420"/>
      <c r="DY144" s="420"/>
      <c r="DZ144" s="420"/>
      <c r="EA144" s="420"/>
      <c r="EB144" s="420"/>
      <c r="EC144" s="420"/>
      <c r="ED144" s="420"/>
      <c r="EE144" s="420"/>
      <c r="EF144" s="420"/>
      <c r="EG144" s="420"/>
      <c r="EH144" s="420"/>
      <c r="EI144" s="420"/>
      <c r="EJ144" s="420"/>
      <c r="EK144" s="420"/>
      <c r="EL144" s="420"/>
      <c r="EM144" s="420"/>
      <c r="EN144" s="420"/>
      <c r="EO144" s="420"/>
      <c r="EP144" s="420"/>
      <c r="EQ144" s="420"/>
      <c r="ER144" s="420"/>
      <c r="ES144" s="420"/>
      <c r="ET144" s="420"/>
      <c r="EU144" s="420"/>
      <c r="EV144" s="420"/>
      <c r="EW144" s="420"/>
      <c r="EX144" s="420"/>
      <c r="EY144" s="420"/>
      <c r="EZ144" s="420"/>
      <c r="FA144" s="420"/>
      <c r="FB144" s="420"/>
      <c r="FC144" s="420"/>
      <c r="FD144" s="420"/>
      <c r="FE144" s="420"/>
      <c r="FF144" s="420"/>
      <c r="FG144" s="420"/>
    </row>
    <row r="145" spans="1:163" s="367" customFormat="1" ht="13.5" thickBot="1">
      <c r="A145" s="411"/>
      <c r="B145" s="368">
        <v>1299</v>
      </c>
      <c r="C145" s="369">
        <v>12868.35</v>
      </c>
      <c r="D145" s="370">
        <v>1288</v>
      </c>
      <c r="E145" s="371">
        <v>7391.03</v>
      </c>
      <c r="F145" s="372"/>
      <c r="G145" s="373"/>
      <c r="H145" s="374"/>
      <c r="I145" s="375"/>
      <c r="J145" s="376"/>
      <c r="K145" s="374"/>
      <c r="L145" s="375"/>
      <c r="M145" s="377"/>
      <c r="N145" s="378">
        <f>C145+E145+G145+I145+J145+L145+M145</f>
        <v>20259.38</v>
      </c>
      <c r="O145" s="420"/>
      <c r="P145" s="420"/>
      <c r="Q145" s="420"/>
      <c r="R145" s="420"/>
      <c r="S145" s="420"/>
      <c r="T145" s="420"/>
      <c r="U145" s="420"/>
      <c r="V145" s="420"/>
      <c r="W145" s="421"/>
      <c r="X145" s="420"/>
      <c r="Y145" s="420"/>
      <c r="Z145" s="420"/>
      <c r="AA145" s="420"/>
      <c r="AB145" s="420"/>
      <c r="AC145" s="420"/>
      <c r="AD145" s="420"/>
      <c r="AE145" s="420"/>
      <c r="AF145" s="420"/>
      <c r="AG145" s="420"/>
      <c r="AH145" s="420"/>
      <c r="AI145" s="420"/>
      <c r="AJ145" s="420"/>
      <c r="AK145" s="420"/>
      <c r="AL145" s="420"/>
      <c r="AM145" s="420"/>
      <c r="AN145" s="420"/>
      <c r="AO145" s="420"/>
      <c r="AP145" s="420"/>
      <c r="AQ145" s="420"/>
      <c r="AR145" s="420"/>
      <c r="AS145" s="420"/>
      <c r="AT145" s="420"/>
      <c r="AU145" s="420"/>
      <c r="AV145" s="420"/>
      <c r="AW145" s="420"/>
      <c r="AX145" s="420"/>
      <c r="AY145" s="420"/>
      <c r="AZ145" s="420"/>
      <c r="BA145" s="420"/>
      <c r="BB145" s="420"/>
      <c r="BC145" s="420"/>
      <c r="BD145" s="420"/>
      <c r="BE145" s="420"/>
      <c r="BF145" s="420"/>
      <c r="BG145" s="420"/>
      <c r="BH145" s="420"/>
      <c r="BI145" s="420"/>
      <c r="BJ145" s="420"/>
      <c r="BK145" s="420"/>
      <c r="BL145" s="420"/>
      <c r="BM145" s="420"/>
      <c r="BN145" s="420"/>
      <c r="BO145" s="420"/>
      <c r="BP145" s="420"/>
      <c r="BQ145" s="420"/>
      <c r="BR145" s="420"/>
      <c r="BS145" s="420"/>
      <c r="BT145" s="420"/>
      <c r="BU145" s="420"/>
      <c r="BV145" s="420"/>
      <c r="BW145" s="420"/>
      <c r="BX145" s="420"/>
      <c r="BY145" s="420"/>
      <c r="BZ145" s="420"/>
      <c r="CA145" s="420"/>
      <c r="CB145" s="420"/>
      <c r="CC145" s="420"/>
      <c r="CD145" s="420"/>
      <c r="CE145" s="420"/>
      <c r="CF145" s="420"/>
      <c r="CG145" s="420"/>
      <c r="CH145" s="420"/>
      <c r="CI145" s="420"/>
      <c r="CJ145" s="420"/>
      <c r="CK145" s="420"/>
      <c r="CL145" s="420"/>
      <c r="CM145" s="420"/>
      <c r="CN145" s="420"/>
      <c r="CO145" s="420"/>
      <c r="CP145" s="420"/>
      <c r="CQ145" s="420"/>
      <c r="CR145" s="420"/>
      <c r="CS145" s="420"/>
      <c r="CT145" s="420"/>
      <c r="CU145" s="420"/>
      <c r="CV145" s="420"/>
      <c r="CW145" s="420"/>
      <c r="CX145" s="420"/>
      <c r="CY145" s="420"/>
      <c r="CZ145" s="420"/>
      <c r="DA145" s="420"/>
      <c r="DB145" s="420"/>
      <c r="DC145" s="420"/>
      <c r="DD145" s="420"/>
      <c r="DE145" s="420"/>
      <c r="DF145" s="420"/>
      <c r="DG145" s="420"/>
      <c r="DH145" s="420"/>
      <c r="DI145" s="420"/>
      <c r="DJ145" s="420"/>
      <c r="DK145" s="420"/>
      <c r="DL145" s="420"/>
      <c r="DM145" s="420"/>
      <c r="DN145" s="420"/>
      <c r="DO145" s="420"/>
      <c r="DP145" s="420"/>
      <c r="DQ145" s="420"/>
      <c r="DR145" s="420"/>
      <c r="DS145" s="420"/>
      <c r="DT145" s="420"/>
      <c r="DU145" s="420"/>
      <c r="DV145" s="420"/>
      <c r="DW145" s="420"/>
      <c r="DX145" s="420"/>
      <c r="DY145" s="420"/>
      <c r="DZ145" s="420"/>
      <c r="EA145" s="420"/>
      <c r="EB145" s="420"/>
      <c r="EC145" s="420"/>
      <c r="ED145" s="420"/>
      <c r="EE145" s="420"/>
      <c r="EF145" s="420"/>
      <c r="EG145" s="420"/>
      <c r="EH145" s="420"/>
      <c r="EI145" s="420"/>
      <c r="EJ145" s="420"/>
      <c r="EK145" s="420"/>
      <c r="EL145" s="420"/>
      <c r="EM145" s="420"/>
      <c r="EN145" s="420"/>
      <c r="EO145" s="420"/>
      <c r="EP145" s="420"/>
      <c r="EQ145" s="420"/>
      <c r="ER145" s="420"/>
      <c r="ES145" s="420"/>
      <c r="ET145" s="420"/>
      <c r="EU145" s="420"/>
      <c r="EV145" s="420"/>
      <c r="EW145" s="420"/>
      <c r="EX145" s="420"/>
      <c r="EY145" s="420"/>
      <c r="EZ145" s="420"/>
      <c r="FA145" s="420"/>
      <c r="FB145" s="420"/>
      <c r="FC145" s="420"/>
      <c r="FD145" s="420"/>
      <c r="FE145" s="420"/>
      <c r="FF145" s="420"/>
      <c r="FG145" s="420"/>
    </row>
    <row r="146" spans="1:163">
      <c r="G146" s="147"/>
      <c r="L146" s="275"/>
      <c r="O146" s="420"/>
      <c r="P146" s="420"/>
      <c r="Q146" s="420"/>
      <c r="R146" s="420"/>
      <c r="S146" s="420"/>
      <c r="T146" s="420"/>
      <c r="U146" s="420"/>
      <c r="V146" s="420"/>
      <c r="W146" s="421"/>
      <c r="X146" s="420"/>
      <c r="Y146" s="420"/>
      <c r="Z146" s="420"/>
      <c r="AA146" s="420"/>
      <c r="AB146" s="420"/>
      <c r="AC146" s="420"/>
      <c r="AD146" s="420"/>
      <c r="AE146" s="420"/>
      <c r="AF146" s="420"/>
      <c r="AG146" s="420"/>
      <c r="AH146" s="420"/>
      <c r="AI146" s="420"/>
      <c r="AJ146" s="420"/>
      <c r="AK146" s="420"/>
      <c r="AL146" s="420"/>
      <c r="AM146" s="420"/>
      <c r="AN146" s="420"/>
      <c r="AO146" s="420"/>
      <c r="AP146" s="420"/>
      <c r="AQ146" s="420"/>
      <c r="AR146" s="420"/>
      <c r="AS146" s="420"/>
      <c r="AT146" s="420"/>
      <c r="AU146" s="420"/>
      <c r="AV146" s="420"/>
      <c r="AW146" s="420"/>
      <c r="AX146" s="420"/>
      <c r="AY146" s="420"/>
      <c r="AZ146" s="420"/>
      <c r="BA146" s="420"/>
      <c r="BB146" s="420"/>
      <c r="BC146" s="420"/>
      <c r="BD146" s="420"/>
      <c r="BE146" s="420"/>
      <c r="BF146" s="420"/>
      <c r="BG146" s="420"/>
      <c r="BH146" s="420"/>
      <c r="BI146" s="420"/>
      <c r="BJ146" s="420"/>
      <c r="BK146" s="420"/>
      <c r="BL146" s="420"/>
      <c r="BM146" s="420"/>
      <c r="BN146" s="420"/>
      <c r="BO146" s="420"/>
      <c r="BP146" s="420"/>
      <c r="BQ146" s="420"/>
      <c r="BR146" s="420"/>
      <c r="BS146" s="420"/>
      <c r="BT146" s="420"/>
      <c r="BU146" s="420"/>
      <c r="BV146" s="420"/>
      <c r="BW146" s="420"/>
      <c r="BX146" s="420"/>
      <c r="BY146" s="420"/>
      <c r="BZ146" s="420"/>
      <c r="CA146" s="420"/>
      <c r="CB146" s="420"/>
      <c r="CC146" s="420"/>
      <c r="CD146" s="420"/>
      <c r="CE146" s="420"/>
      <c r="CF146" s="420"/>
      <c r="CG146" s="420"/>
      <c r="CH146" s="420"/>
      <c r="CI146" s="420"/>
      <c r="CJ146" s="420"/>
      <c r="CK146" s="420"/>
      <c r="CL146" s="420"/>
      <c r="CM146" s="420"/>
      <c r="CN146" s="420"/>
      <c r="CO146" s="420"/>
      <c r="CP146" s="420"/>
      <c r="CQ146" s="420"/>
      <c r="CR146" s="420"/>
      <c r="CS146" s="420"/>
      <c r="CT146" s="420"/>
      <c r="CU146" s="420"/>
      <c r="CV146" s="420"/>
      <c r="CW146" s="420"/>
      <c r="CX146" s="420"/>
      <c r="CY146" s="420"/>
      <c r="CZ146" s="420"/>
      <c r="DA146" s="420"/>
      <c r="DB146" s="420"/>
      <c r="DC146" s="420"/>
      <c r="DD146" s="420"/>
      <c r="DE146" s="420"/>
      <c r="DF146" s="420"/>
      <c r="DG146" s="420"/>
      <c r="DH146" s="420"/>
      <c r="DI146" s="420"/>
      <c r="DJ146" s="420"/>
      <c r="DK146" s="420"/>
      <c r="DL146" s="420"/>
      <c r="DM146" s="420"/>
      <c r="DN146" s="420"/>
      <c r="DO146" s="420"/>
      <c r="DP146" s="420"/>
      <c r="DQ146" s="420"/>
      <c r="DR146" s="420"/>
      <c r="DS146" s="420"/>
      <c r="DT146" s="420"/>
      <c r="DU146" s="420"/>
      <c r="DV146" s="420"/>
      <c r="DW146" s="420"/>
      <c r="DX146" s="420"/>
      <c r="DY146" s="420"/>
      <c r="DZ146" s="420"/>
      <c r="EA146" s="420"/>
      <c r="EB146" s="420"/>
      <c r="EC146" s="420"/>
      <c r="ED146" s="420"/>
      <c r="EE146" s="420"/>
      <c r="EF146" s="420"/>
      <c r="EG146" s="420"/>
      <c r="EH146" s="420"/>
      <c r="EI146" s="420"/>
      <c r="EJ146" s="420"/>
      <c r="EK146" s="420"/>
      <c r="EL146" s="420"/>
      <c r="EM146" s="420"/>
      <c r="EN146" s="420"/>
      <c r="EO146" s="420"/>
      <c r="EP146" s="420"/>
      <c r="EQ146" s="420"/>
      <c r="ER146" s="420"/>
      <c r="ES146" s="420"/>
      <c r="ET146" s="420"/>
      <c r="EU146" s="420"/>
      <c r="EV146" s="420"/>
      <c r="EW146" s="420"/>
      <c r="EX146" s="420"/>
      <c r="EY146" s="420"/>
      <c r="EZ146" s="420"/>
      <c r="FA146" s="420"/>
      <c r="FB146" s="420"/>
      <c r="FC146" s="420"/>
      <c r="FD146" s="420"/>
      <c r="FE146" s="420"/>
      <c r="FF146" s="420"/>
      <c r="FG146" s="420"/>
    </row>
    <row r="147" spans="1:163" ht="15">
      <c r="B147" s="379"/>
      <c r="C147" s="379"/>
      <c r="D147" s="379"/>
      <c r="E147" s="379"/>
      <c r="F147" s="379"/>
      <c r="G147" s="379"/>
      <c r="H147" s="379"/>
      <c r="I147" s="379"/>
      <c r="J147" s="379"/>
      <c r="K147" s="379"/>
      <c r="L147" s="379"/>
      <c r="M147" s="379"/>
      <c r="N147" s="379"/>
      <c r="O147" s="420"/>
      <c r="P147" s="420"/>
      <c r="Q147" s="420"/>
      <c r="R147" s="420"/>
      <c r="S147" s="420"/>
      <c r="T147" s="420"/>
      <c r="U147" s="420"/>
      <c r="V147" s="420"/>
      <c r="W147" s="421"/>
      <c r="X147" s="420"/>
      <c r="Y147" s="420"/>
      <c r="Z147" s="420"/>
      <c r="AA147" s="420"/>
      <c r="AB147" s="420"/>
      <c r="AC147" s="420"/>
      <c r="AD147" s="420"/>
      <c r="AE147" s="420"/>
      <c r="AF147" s="420"/>
      <c r="AG147" s="420"/>
      <c r="AH147" s="420"/>
      <c r="AI147" s="420"/>
      <c r="AJ147" s="420"/>
      <c r="AK147" s="420"/>
      <c r="AL147" s="420"/>
      <c r="AM147" s="420"/>
      <c r="AN147" s="420"/>
      <c r="AO147" s="420"/>
      <c r="AP147" s="420"/>
      <c r="AQ147" s="420"/>
      <c r="AR147" s="420"/>
      <c r="AS147" s="420"/>
      <c r="AT147" s="420"/>
      <c r="AU147" s="420"/>
      <c r="AV147" s="420"/>
      <c r="AW147" s="420"/>
      <c r="AX147" s="420"/>
      <c r="AY147" s="420"/>
      <c r="AZ147" s="420"/>
      <c r="BA147" s="420"/>
      <c r="BB147" s="420"/>
      <c r="BC147" s="420"/>
      <c r="BD147" s="420"/>
      <c r="BE147" s="420"/>
      <c r="BF147" s="420"/>
      <c r="BG147" s="420"/>
      <c r="BH147" s="420"/>
      <c r="BI147" s="420"/>
      <c r="BJ147" s="420"/>
      <c r="BK147" s="420"/>
      <c r="BL147" s="420"/>
      <c r="BM147" s="420"/>
      <c r="BN147" s="420"/>
      <c r="BO147" s="420"/>
      <c r="BP147" s="420"/>
      <c r="BQ147" s="420"/>
      <c r="BR147" s="420"/>
      <c r="BS147" s="420"/>
      <c r="BT147" s="420"/>
      <c r="BU147" s="420"/>
      <c r="BV147" s="420"/>
      <c r="BW147" s="420"/>
      <c r="BX147" s="420"/>
      <c r="BY147" s="420"/>
      <c r="BZ147" s="420"/>
      <c r="CA147" s="420"/>
      <c r="CB147" s="420"/>
      <c r="CC147" s="420"/>
      <c r="CD147" s="420"/>
      <c r="CE147" s="420"/>
      <c r="CF147" s="420"/>
      <c r="CG147" s="420"/>
      <c r="CH147" s="420"/>
      <c r="CI147" s="420"/>
      <c r="CJ147" s="420"/>
      <c r="CK147" s="420"/>
      <c r="CL147" s="420"/>
      <c r="CM147" s="420"/>
      <c r="CN147" s="420"/>
      <c r="CO147" s="420"/>
      <c r="CP147" s="420"/>
      <c r="CQ147" s="420"/>
      <c r="CR147" s="420"/>
      <c r="CS147" s="420"/>
      <c r="CT147" s="420"/>
      <c r="CU147" s="420"/>
      <c r="CV147" s="420"/>
      <c r="CW147" s="420"/>
      <c r="CX147" s="420"/>
      <c r="CY147" s="420"/>
      <c r="CZ147" s="420"/>
      <c r="DA147" s="420"/>
      <c r="DB147" s="420"/>
      <c r="DC147" s="420"/>
      <c r="DD147" s="420"/>
      <c r="DE147" s="420"/>
      <c r="DF147" s="420"/>
      <c r="DG147" s="420"/>
      <c r="DH147" s="420"/>
      <c r="DI147" s="420"/>
      <c r="DJ147" s="420"/>
      <c r="DK147" s="420"/>
      <c r="DL147" s="420"/>
      <c r="DM147" s="420"/>
      <c r="DN147" s="420"/>
      <c r="DO147" s="420"/>
      <c r="DP147" s="420"/>
      <c r="DQ147" s="420"/>
      <c r="DR147" s="420"/>
      <c r="DS147" s="420"/>
      <c r="DT147" s="420"/>
      <c r="DU147" s="420"/>
      <c r="DV147" s="420"/>
      <c r="DW147" s="420"/>
      <c r="DX147" s="420"/>
      <c r="DY147" s="420"/>
      <c r="DZ147" s="420"/>
      <c r="EA147" s="420"/>
      <c r="EB147" s="420"/>
      <c r="EC147" s="420"/>
      <c r="ED147" s="420"/>
      <c r="EE147" s="420"/>
      <c r="EF147" s="420"/>
      <c r="EG147" s="420"/>
      <c r="EH147" s="420"/>
      <c r="EI147" s="420"/>
      <c r="EJ147" s="420"/>
      <c r="EK147" s="420"/>
      <c r="EL147" s="420"/>
      <c r="EM147" s="420"/>
      <c r="EN147" s="420"/>
      <c r="EO147" s="420"/>
      <c r="EP147" s="420"/>
      <c r="EQ147" s="420"/>
      <c r="ER147" s="420"/>
      <c r="ES147" s="420"/>
      <c r="ET147" s="420"/>
      <c r="EU147" s="420"/>
      <c r="EV147" s="420"/>
      <c r="EW147" s="420"/>
      <c r="EX147" s="420"/>
      <c r="EY147" s="420"/>
      <c r="EZ147" s="420"/>
      <c r="FA147" s="420"/>
      <c r="FB147" s="420"/>
      <c r="FC147" s="420"/>
      <c r="FD147" s="420"/>
      <c r="FE147" s="420"/>
      <c r="FF147" s="420"/>
      <c r="FG147" s="420"/>
    </row>
    <row r="148" spans="1:163">
      <c r="B148" s="222"/>
      <c r="C148" s="380"/>
      <c r="D148" s="222">
        <f>+D147/5.1</f>
        <v>0</v>
      </c>
      <c r="E148" s="222"/>
      <c r="F148" s="222"/>
      <c r="G148" s="250"/>
      <c r="I148" s="250"/>
      <c r="L148" s="250"/>
      <c r="M148" s="147"/>
      <c r="O148" s="420"/>
      <c r="P148" s="420"/>
      <c r="Q148" s="420"/>
      <c r="R148" s="420"/>
      <c r="S148" s="420"/>
      <c r="T148" s="420"/>
      <c r="U148" s="420"/>
      <c r="V148" s="420"/>
      <c r="W148" s="421"/>
      <c r="X148" s="420"/>
      <c r="Y148" s="420"/>
      <c r="Z148" s="420"/>
      <c r="AA148" s="420"/>
      <c r="AB148" s="420"/>
      <c r="AC148" s="420"/>
      <c r="AD148" s="420"/>
      <c r="AE148" s="420"/>
      <c r="AF148" s="420"/>
      <c r="AG148" s="420"/>
      <c r="AH148" s="420"/>
      <c r="AI148" s="420"/>
      <c r="AJ148" s="420"/>
      <c r="AK148" s="420"/>
      <c r="AL148" s="420"/>
      <c r="AM148" s="420"/>
      <c r="AN148" s="420"/>
      <c r="AO148" s="420"/>
      <c r="AP148" s="420"/>
      <c r="AQ148" s="420"/>
      <c r="AR148" s="420"/>
      <c r="AS148" s="420"/>
      <c r="AT148" s="420"/>
      <c r="AU148" s="420"/>
      <c r="AV148" s="420"/>
      <c r="AW148" s="420"/>
      <c r="AX148" s="420"/>
      <c r="AY148" s="420"/>
      <c r="AZ148" s="420"/>
      <c r="BA148" s="420"/>
      <c r="BB148" s="420"/>
      <c r="BC148" s="420"/>
      <c r="BD148" s="420"/>
      <c r="BE148" s="420"/>
      <c r="BF148" s="420"/>
      <c r="BG148" s="420"/>
      <c r="BH148" s="420"/>
      <c r="BI148" s="420"/>
      <c r="BJ148" s="420"/>
      <c r="BK148" s="420"/>
      <c r="BL148" s="420"/>
      <c r="BM148" s="420"/>
      <c r="BN148" s="420"/>
      <c r="BO148" s="420"/>
      <c r="BP148" s="420"/>
      <c r="BQ148" s="420"/>
      <c r="BR148" s="420"/>
      <c r="BS148" s="420"/>
      <c r="BT148" s="420"/>
      <c r="BU148" s="420"/>
      <c r="BV148" s="420"/>
      <c r="BW148" s="420"/>
      <c r="BX148" s="420"/>
      <c r="BY148" s="420"/>
      <c r="BZ148" s="420"/>
      <c r="CA148" s="420"/>
      <c r="CB148" s="420"/>
      <c r="CC148" s="420"/>
      <c r="CD148" s="420"/>
      <c r="CE148" s="420"/>
      <c r="CF148" s="420"/>
      <c r="CG148" s="420"/>
      <c r="CH148" s="420"/>
      <c r="CI148" s="420"/>
      <c r="CJ148" s="420"/>
      <c r="CK148" s="420"/>
      <c r="CL148" s="420"/>
      <c r="CM148" s="420"/>
      <c r="CN148" s="420"/>
      <c r="CO148" s="420"/>
      <c r="CP148" s="420"/>
      <c r="CQ148" s="420"/>
      <c r="CR148" s="420"/>
      <c r="CS148" s="420"/>
      <c r="CT148" s="420"/>
      <c r="CU148" s="420"/>
      <c r="CV148" s="420"/>
      <c r="CW148" s="420"/>
      <c r="CX148" s="420"/>
      <c r="CY148" s="420"/>
      <c r="CZ148" s="420"/>
      <c r="DA148" s="420"/>
      <c r="DB148" s="420"/>
      <c r="DC148" s="420"/>
      <c r="DD148" s="420"/>
      <c r="DE148" s="420"/>
      <c r="DF148" s="420"/>
      <c r="DG148" s="420"/>
      <c r="DH148" s="420"/>
      <c r="DI148" s="420"/>
      <c r="DJ148" s="420"/>
      <c r="DK148" s="420"/>
      <c r="DL148" s="420"/>
      <c r="DM148" s="420"/>
      <c r="DN148" s="420"/>
      <c r="DO148" s="420"/>
      <c r="DP148" s="420"/>
      <c r="DQ148" s="420"/>
      <c r="DR148" s="420"/>
      <c r="DS148" s="420"/>
      <c r="DT148" s="420"/>
      <c r="DU148" s="420"/>
      <c r="DV148" s="420"/>
      <c r="DW148" s="420"/>
      <c r="DX148" s="420"/>
      <c r="DY148" s="420"/>
      <c r="DZ148" s="420"/>
      <c r="EA148" s="420"/>
      <c r="EB148" s="420"/>
      <c r="EC148" s="420"/>
      <c r="ED148" s="420"/>
      <c r="EE148" s="420"/>
      <c r="EF148" s="420"/>
      <c r="EG148" s="420"/>
      <c r="EH148" s="420"/>
      <c r="EI148" s="420"/>
      <c r="EJ148" s="420"/>
      <c r="EK148" s="420"/>
      <c r="EL148" s="420"/>
      <c r="EM148" s="420"/>
      <c r="EN148" s="420"/>
      <c r="EO148" s="420"/>
      <c r="EP148" s="420"/>
      <c r="EQ148" s="420"/>
      <c r="ER148" s="420"/>
      <c r="ES148" s="420"/>
      <c r="ET148" s="420"/>
      <c r="EU148" s="420"/>
      <c r="EV148" s="420"/>
      <c r="EW148" s="420"/>
      <c r="EX148" s="420"/>
      <c r="EY148" s="420"/>
      <c r="EZ148" s="420"/>
      <c r="FA148" s="420"/>
      <c r="FB148" s="420"/>
      <c r="FC148" s="420"/>
      <c r="FD148" s="420"/>
      <c r="FE148" s="420"/>
      <c r="FF148" s="420"/>
      <c r="FG148" s="420"/>
    </row>
    <row r="149" spans="1:163">
      <c r="A149" s="416"/>
      <c r="B149" s="381"/>
      <c r="C149" s="382"/>
      <c r="D149" s="383"/>
      <c r="E149" s="384"/>
      <c r="F149" s="385"/>
      <c r="G149" s="219"/>
      <c r="I149" s="250"/>
      <c r="L149" s="250"/>
      <c r="O149" s="420"/>
      <c r="P149" s="420"/>
      <c r="Q149" s="420"/>
      <c r="R149" s="420"/>
      <c r="S149" s="420"/>
      <c r="T149" s="420"/>
      <c r="U149" s="420"/>
      <c r="V149" s="420"/>
      <c r="W149" s="421"/>
      <c r="X149" s="420"/>
      <c r="Y149" s="420"/>
      <c r="Z149" s="420"/>
      <c r="AA149" s="420"/>
      <c r="AB149" s="420"/>
      <c r="AC149" s="420"/>
      <c r="AD149" s="420"/>
      <c r="AE149" s="420"/>
      <c r="AF149" s="420"/>
      <c r="AG149" s="420"/>
      <c r="AH149" s="420"/>
      <c r="AI149" s="420"/>
      <c r="AJ149" s="420"/>
      <c r="AK149" s="420"/>
      <c r="AL149" s="420"/>
      <c r="AM149" s="420"/>
      <c r="AN149" s="420"/>
      <c r="AO149" s="420"/>
      <c r="AP149" s="420"/>
      <c r="AQ149" s="420"/>
      <c r="AR149" s="420"/>
      <c r="AS149" s="420"/>
      <c r="AT149" s="420"/>
      <c r="AU149" s="420"/>
      <c r="AV149" s="420"/>
      <c r="AW149" s="420"/>
      <c r="AX149" s="420"/>
      <c r="AY149" s="420"/>
      <c r="AZ149" s="420"/>
      <c r="BA149" s="420"/>
      <c r="BB149" s="420"/>
      <c r="BC149" s="420"/>
      <c r="BD149" s="420"/>
      <c r="BE149" s="420"/>
      <c r="BF149" s="420"/>
      <c r="BG149" s="420"/>
      <c r="BH149" s="420"/>
      <c r="BI149" s="420"/>
      <c r="BJ149" s="420"/>
      <c r="BK149" s="420"/>
      <c r="BL149" s="420"/>
      <c r="BM149" s="420"/>
      <c r="BN149" s="420"/>
      <c r="BO149" s="420"/>
      <c r="BP149" s="420"/>
      <c r="BQ149" s="420"/>
      <c r="BR149" s="420"/>
      <c r="BS149" s="420"/>
      <c r="BT149" s="420"/>
      <c r="BU149" s="420"/>
      <c r="BV149" s="420"/>
      <c r="BW149" s="420"/>
      <c r="BX149" s="420"/>
      <c r="BY149" s="420"/>
      <c r="BZ149" s="420"/>
      <c r="CA149" s="420"/>
      <c r="CB149" s="420"/>
      <c r="CC149" s="420"/>
      <c r="CD149" s="420"/>
      <c r="CE149" s="420"/>
      <c r="CF149" s="420"/>
      <c r="CG149" s="420"/>
      <c r="CH149" s="420"/>
      <c r="CI149" s="420"/>
      <c r="CJ149" s="420"/>
      <c r="CK149" s="420"/>
      <c r="CL149" s="420"/>
      <c r="CM149" s="420"/>
      <c r="CN149" s="420"/>
      <c r="CO149" s="420"/>
      <c r="CP149" s="420"/>
      <c r="CQ149" s="420"/>
      <c r="CR149" s="420"/>
      <c r="CS149" s="420"/>
      <c r="CT149" s="420"/>
      <c r="CU149" s="420"/>
      <c r="CV149" s="420"/>
      <c r="CW149" s="420"/>
      <c r="CX149" s="420"/>
      <c r="CY149" s="420"/>
      <c r="CZ149" s="420"/>
      <c r="DA149" s="420"/>
      <c r="DB149" s="420"/>
      <c r="DC149" s="420"/>
      <c r="DD149" s="420"/>
      <c r="DE149" s="420"/>
      <c r="DF149" s="420"/>
      <c r="DG149" s="420"/>
      <c r="DH149" s="420"/>
      <c r="DI149" s="420"/>
      <c r="DJ149" s="420"/>
      <c r="DK149" s="420"/>
      <c r="DL149" s="420"/>
      <c r="DM149" s="420"/>
      <c r="DN149" s="420"/>
      <c r="DO149" s="420"/>
      <c r="DP149" s="420"/>
      <c r="DQ149" s="420"/>
      <c r="DR149" s="420"/>
      <c r="DS149" s="420"/>
      <c r="DT149" s="420"/>
      <c r="DU149" s="420"/>
      <c r="DV149" s="420"/>
      <c r="DW149" s="420"/>
      <c r="DX149" s="420"/>
      <c r="DY149" s="420"/>
      <c r="DZ149" s="420"/>
      <c r="EA149" s="420"/>
      <c r="EB149" s="420"/>
      <c r="EC149" s="420"/>
      <c r="ED149" s="420"/>
      <c r="EE149" s="420"/>
      <c r="EF149" s="420"/>
      <c r="EG149" s="420"/>
      <c r="EH149" s="420"/>
      <c r="EI149" s="420"/>
      <c r="EJ149" s="420"/>
      <c r="EK149" s="420"/>
      <c r="EL149" s="420"/>
      <c r="EM149" s="420"/>
      <c r="EN149" s="420"/>
      <c r="EO149" s="420"/>
      <c r="EP149" s="420"/>
      <c r="EQ149" s="420"/>
      <c r="ER149" s="420"/>
      <c r="ES149" s="420"/>
      <c r="ET149" s="420"/>
      <c r="EU149" s="420"/>
      <c r="EV149" s="420"/>
      <c r="EW149" s="420"/>
      <c r="EX149" s="420"/>
      <c r="EY149" s="420"/>
      <c r="EZ149" s="420"/>
      <c r="FA149" s="420"/>
      <c r="FB149" s="420"/>
      <c r="FC149" s="420"/>
      <c r="FD149" s="420"/>
      <c r="FE149" s="420"/>
      <c r="FF149" s="420"/>
      <c r="FG149" s="420"/>
    </row>
    <row r="150" spans="1:163">
      <c r="B150" s="222"/>
      <c r="C150" s="380"/>
      <c r="D150" s="222"/>
      <c r="E150" s="222"/>
      <c r="F150" s="222"/>
      <c r="G150" s="275"/>
      <c r="O150" s="420"/>
      <c r="P150" s="420"/>
      <c r="Q150" s="420"/>
      <c r="R150" s="420"/>
      <c r="S150" s="420"/>
      <c r="T150" s="420"/>
      <c r="U150" s="420"/>
      <c r="V150" s="420"/>
      <c r="W150" s="421"/>
      <c r="X150" s="420"/>
      <c r="Y150" s="420"/>
      <c r="Z150" s="420"/>
      <c r="AA150" s="420"/>
      <c r="AB150" s="420"/>
      <c r="AC150" s="420"/>
      <c r="AD150" s="420"/>
      <c r="AE150" s="420"/>
      <c r="AF150" s="420"/>
      <c r="AG150" s="420"/>
      <c r="AH150" s="420"/>
      <c r="AI150" s="420"/>
      <c r="AJ150" s="420"/>
      <c r="AK150" s="420"/>
      <c r="AL150" s="420"/>
      <c r="AM150" s="420"/>
      <c r="AN150" s="420"/>
      <c r="AO150" s="420"/>
      <c r="AP150" s="420"/>
      <c r="AQ150" s="420"/>
      <c r="AR150" s="420"/>
      <c r="AS150" s="420"/>
      <c r="AT150" s="420"/>
      <c r="AU150" s="420"/>
      <c r="AV150" s="420"/>
      <c r="AW150" s="420"/>
      <c r="AX150" s="420"/>
      <c r="AY150" s="420"/>
      <c r="AZ150" s="420"/>
      <c r="BA150" s="420"/>
      <c r="BB150" s="420"/>
      <c r="BC150" s="420"/>
      <c r="BD150" s="420"/>
      <c r="BE150" s="420"/>
      <c r="BF150" s="420"/>
      <c r="BG150" s="420"/>
      <c r="BH150" s="420"/>
      <c r="BI150" s="420"/>
      <c r="BJ150" s="420"/>
      <c r="BK150" s="420"/>
      <c r="BL150" s="420"/>
      <c r="BM150" s="420"/>
      <c r="BN150" s="420"/>
      <c r="BO150" s="420"/>
      <c r="BP150" s="420"/>
      <c r="BQ150" s="420"/>
      <c r="BR150" s="420"/>
      <c r="BS150" s="420"/>
      <c r="BT150" s="420"/>
      <c r="BU150" s="420"/>
      <c r="BV150" s="420"/>
      <c r="BW150" s="420"/>
      <c r="BX150" s="420"/>
      <c r="BY150" s="420"/>
      <c r="BZ150" s="420"/>
      <c r="CA150" s="420"/>
      <c r="CB150" s="420"/>
      <c r="CC150" s="420"/>
      <c r="CD150" s="420"/>
      <c r="CE150" s="420"/>
      <c r="CF150" s="420"/>
      <c r="CG150" s="420"/>
      <c r="CH150" s="420"/>
      <c r="CI150" s="420"/>
      <c r="CJ150" s="420"/>
      <c r="CK150" s="420"/>
      <c r="CL150" s="420"/>
      <c r="CM150" s="420"/>
      <c r="CN150" s="420"/>
      <c r="CO150" s="420"/>
      <c r="CP150" s="420"/>
      <c r="CQ150" s="420"/>
      <c r="CR150" s="420"/>
      <c r="CS150" s="420"/>
      <c r="CT150" s="420"/>
      <c r="CU150" s="420"/>
      <c r="CV150" s="420"/>
      <c r="CW150" s="420"/>
      <c r="CX150" s="420"/>
      <c r="CY150" s="420"/>
      <c r="CZ150" s="420"/>
      <c r="DA150" s="420"/>
      <c r="DB150" s="420"/>
      <c r="DC150" s="420"/>
      <c r="DD150" s="420"/>
      <c r="DE150" s="420"/>
      <c r="DF150" s="420"/>
      <c r="DG150" s="420"/>
      <c r="DH150" s="420"/>
      <c r="DI150" s="420"/>
      <c r="DJ150" s="420"/>
      <c r="DK150" s="420"/>
      <c r="DL150" s="420"/>
      <c r="DM150" s="420"/>
      <c r="DN150" s="420"/>
      <c r="DO150" s="420"/>
      <c r="DP150" s="420"/>
      <c r="DQ150" s="420"/>
      <c r="DR150" s="420"/>
      <c r="DS150" s="420"/>
      <c r="DT150" s="420"/>
      <c r="DU150" s="420"/>
      <c r="DV150" s="420"/>
      <c r="DW150" s="420"/>
      <c r="DX150" s="420"/>
      <c r="DY150" s="420"/>
      <c r="DZ150" s="420"/>
      <c r="EA150" s="420"/>
      <c r="EB150" s="420"/>
      <c r="EC150" s="420"/>
      <c r="ED150" s="420"/>
      <c r="EE150" s="420"/>
      <c r="EF150" s="420"/>
      <c r="EG150" s="420"/>
      <c r="EH150" s="420"/>
      <c r="EI150" s="420"/>
      <c r="EJ150" s="420"/>
      <c r="EK150" s="420"/>
      <c r="EL150" s="420"/>
      <c r="EM150" s="420"/>
      <c r="EN150" s="420"/>
      <c r="EO150" s="420"/>
      <c r="EP150" s="420"/>
      <c r="EQ150" s="420"/>
      <c r="ER150" s="420"/>
      <c r="ES150" s="420"/>
      <c r="ET150" s="420"/>
      <c r="EU150" s="420"/>
      <c r="EV150" s="420"/>
      <c r="EW150" s="420"/>
      <c r="EX150" s="420"/>
      <c r="EY150" s="420"/>
      <c r="EZ150" s="420"/>
      <c r="FA150" s="420"/>
      <c r="FB150" s="420"/>
      <c r="FC150" s="420"/>
      <c r="FD150" s="420"/>
      <c r="FE150" s="420"/>
      <c r="FF150" s="420"/>
      <c r="FG150" s="420"/>
    </row>
    <row r="151" spans="1:163">
      <c r="B151" s="222"/>
      <c r="C151" s="386"/>
      <c r="D151" s="222"/>
      <c r="E151" s="387"/>
      <c r="F151" s="222"/>
      <c r="O151" s="420"/>
      <c r="P151" s="420"/>
      <c r="Q151" s="420"/>
      <c r="R151" s="420"/>
      <c r="S151" s="420"/>
      <c r="T151" s="420"/>
      <c r="U151" s="420"/>
      <c r="V151" s="420"/>
      <c r="W151" s="421"/>
      <c r="X151" s="420"/>
      <c r="Y151" s="420"/>
      <c r="Z151" s="420"/>
      <c r="AA151" s="420"/>
      <c r="AB151" s="420"/>
      <c r="AC151" s="420"/>
      <c r="AD151" s="420"/>
      <c r="AE151" s="420"/>
      <c r="AF151" s="420"/>
      <c r="AG151" s="420"/>
      <c r="AH151" s="420"/>
      <c r="AI151" s="420"/>
      <c r="AJ151" s="420"/>
      <c r="AK151" s="420"/>
      <c r="AL151" s="420"/>
      <c r="AM151" s="420"/>
      <c r="AN151" s="420"/>
      <c r="AO151" s="420"/>
      <c r="AP151" s="420"/>
      <c r="AQ151" s="420"/>
      <c r="AR151" s="420"/>
      <c r="AS151" s="420"/>
      <c r="AT151" s="420"/>
      <c r="AU151" s="420"/>
      <c r="AV151" s="420"/>
      <c r="AW151" s="420"/>
      <c r="AX151" s="420"/>
      <c r="AY151" s="420"/>
      <c r="AZ151" s="420"/>
      <c r="BA151" s="420"/>
      <c r="BB151" s="420"/>
      <c r="BC151" s="420"/>
      <c r="BD151" s="420"/>
      <c r="BE151" s="420"/>
      <c r="BF151" s="420"/>
      <c r="BG151" s="420"/>
      <c r="BH151" s="420"/>
      <c r="BI151" s="420"/>
      <c r="BJ151" s="420"/>
      <c r="BK151" s="420"/>
      <c r="BL151" s="420"/>
      <c r="BM151" s="420"/>
      <c r="BN151" s="420"/>
      <c r="BO151" s="420"/>
      <c r="BP151" s="420"/>
      <c r="BQ151" s="420"/>
      <c r="BR151" s="420"/>
      <c r="BS151" s="420"/>
      <c r="BT151" s="420"/>
      <c r="BU151" s="420"/>
      <c r="BV151" s="420"/>
      <c r="BW151" s="420"/>
      <c r="BX151" s="420"/>
      <c r="BY151" s="420"/>
      <c r="BZ151" s="420"/>
      <c r="CA151" s="420"/>
      <c r="CB151" s="420"/>
      <c r="CC151" s="420"/>
      <c r="CD151" s="420"/>
      <c r="CE151" s="420"/>
      <c r="CF151" s="420"/>
      <c r="CG151" s="420"/>
      <c r="CH151" s="420"/>
      <c r="CI151" s="420"/>
      <c r="CJ151" s="420"/>
      <c r="CK151" s="420"/>
      <c r="CL151" s="420"/>
      <c r="CM151" s="420"/>
      <c r="CN151" s="420"/>
      <c r="CO151" s="420"/>
      <c r="CP151" s="420"/>
      <c r="CQ151" s="420"/>
      <c r="CR151" s="420"/>
      <c r="CS151" s="420"/>
      <c r="CT151" s="420"/>
      <c r="CU151" s="420"/>
      <c r="CV151" s="420"/>
      <c r="CW151" s="420"/>
      <c r="CX151" s="420"/>
      <c r="CY151" s="420"/>
      <c r="CZ151" s="420"/>
      <c r="DA151" s="420"/>
      <c r="DB151" s="420"/>
      <c r="DC151" s="420"/>
      <c r="DD151" s="420"/>
      <c r="DE151" s="420"/>
      <c r="DF151" s="420"/>
      <c r="DG151" s="420"/>
      <c r="DH151" s="420"/>
      <c r="DI151" s="420"/>
      <c r="DJ151" s="420"/>
      <c r="DK151" s="420"/>
      <c r="DL151" s="420"/>
      <c r="DM151" s="420"/>
      <c r="DN151" s="420"/>
      <c r="DO151" s="420"/>
      <c r="DP151" s="420"/>
      <c r="DQ151" s="420"/>
      <c r="DR151" s="420"/>
      <c r="DS151" s="420"/>
      <c r="DT151" s="420"/>
      <c r="DU151" s="420"/>
      <c r="DV151" s="420"/>
      <c r="DW151" s="420"/>
      <c r="DX151" s="420"/>
      <c r="DY151" s="420"/>
      <c r="DZ151" s="420"/>
      <c r="EA151" s="420"/>
      <c r="EB151" s="420"/>
      <c r="EC151" s="420"/>
      <c r="ED151" s="420"/>
      <c r="EE151" s="420"/>
      <c r="EF151" s="420"/>
      <c r="EG151" s="420"/>
      <c r="EH151" s="420"/>
      <c r="EI151" s="420"/>
      <c r="EJ151" s="420"/>
      <c r="EK151" s="420"/>
      <c r="EL151" s="420"/>
      <c r="EM151" s="420"/>
      <c r="EN151" s="420"/>
      <c r="EO151" s="420"/>
      <c r="EP151" s="420"/>
      <c r="EQ151" s="420"/>
      <c r="ER151" s="420"/>
      <c r="ES151" s="420"/>
      <c r="ET151" s="420"/>
      <c r="EU151" s="420"/>
      <c r="EV151" s="420"/>
      <c r="EW151" s="420"/>
      <c r="EX151" s="420"/>
      <c r="EY151" s="420"/>
      <c r="EZ151" s="420"/>
      <c r="FA151" s="420"/>
      <c r="FB151" s="420"/>
      <c r="FC151" s="420"/>
      <c r="FD151" s="420"/>
      <c r="FE151" s="420"/>
      <c r="FF151" s="420"/>
      <c r="FG151" s="420"/>
    </row>
    <row r="157" spans="1:163">
      <c r="I157" s="4">
        <f>+I156+I155</f>
        <v>0</v>
      </c>
    </row>
    <row r="180" spans="4:9">
      <c r="D180" s="222"/>
      <c r="E180" s="222"/>
      <c r="F180" s="222"/>
      <c r="G180" s="222"/>
      <c r="H180" s="222"/>
      <c r="I180" s="222"/>
    </row>
    <row r="181" spans="4:9">
      <c r="D181" s="222"/>
      <c r="E181" s="222"/>
      <c r="F181" s="222"/>
      <c r="G181" s="222"/>
      <c r="H181" s="222"/>
      <c r="I181" s="222"/>
    </row>
    <row r="182" spans="4:9">
      <c r="D182" s="222"/>
      <c r="E182" s="388"/>
      <c r="F182" s="388"/>
      <c r="G182" s="388"/>
      <c r="H182" s="222"/>
      <c r="I182" s="222"/>
    </row>
    <row r="183" spans="4:9">
      <c r="D183" s="222"/>
      <c r="E183" s="222"/>
      <c r="F183" s="222"/>
      <c r="G183" s="222"/>
      <c r="H183" s="222"/>
      <c r="I183" s="222"/>
    </row>
  </sheetData>
  <mergeCells count="31">
    <mergeCell ref="P13:T13"/>
    <mergeCell ref="P51:T51"/>
    <mergeCell ref="V51:X51"/>
    <mergeCell ref="V123:X123"/>
    <mergeCell ref="A144:A145"/>
    <mergeCell ref="B144:C144"/>
    <mergeCell ref="D144:E144"/>
    <mergeCell ref="F144:G144"/>
    <mergeCell ref="V13:X13"/>
    <mergeCell ref="P10:P12"/>
    <mergeCell ref="R10:R12"/>
    <mergeCell ref="T10:T12"/>
    <mergeCell ref="V10:V12"/>
    <mergeCell ref="W10:W12"/>
    <mergeCell ref="X10:X12"/>
    <mergeCell ref="G10:G12"/>
    <mergeCell ref="I10:I12"/>
    <mergeCell ref="J10:J12"/>
    <mergeCell ref="L10:L12"/>
    <mergeCell ref="M10:M12"/>
    <mergeCell ref="N10:N12"/>
    <mergeCell ref="A3:C3"/>
    <mergeCell ref="A8:A12"/>
    <mergeCell ref="P8:T8"/>
    <mergeCell ref="P9:T9"/>
    <mergeCell ref="V9:X9"/>
    <mergeCell ref="B10:B12"/>
    <mergeCell ref="C10:C12"/>
    <mergeCell ref="D10:D12"/>
    <mergeCell ref="E10:E12"/>
    <mergeCell ref="F10:F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HNHU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Comunicaciones</dc:creator>
  <cp:lastModifiedBy>Comunicaciones</cp:lastModifiedBy>
  <dcterms:created xsi:type="dcterms:W3CDTF">2014-07-23T14:01:11Z</dcterms:created>
  <dcterms:modified xsi:type="dcterms:W3CDTF">2014-07-23T14:05:19Z</dcterms:modified>
</cp:coreProperties>
</file>